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tes and Instructions" sheetId="1" r:id="rId4"/>
    <sheet state="visible" name="Profit and Loss Budget" sheetId="2" r:id="rId5"/>
    <sheet state="visible" name="People Budget" sheetId="3" r:id="rId6"/>
    <sheet state="visible" name="Balance Sheet" sheetId="4" r:id="rId7"/>
    <sheet state="visible" name="Cash Flow" sheetId="5"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9">
      <text>
        <t xml:space="preserve">Check figure should be $0</t>
      </text>
    </comment>
    <comment authorId="0" ref="A33">
      <text>
        <t xml:space="preserve">Current Ratio = Current Liabilities / Current Assets
The current ratio compares all of a company’s current assets to its current liabilities. These are usually defined as assets that are cash or will be turned into cash in a year or less, and liabilities that will be paid in a year or less.
The current ratio helps companies to understand more about a their ability to cover their short-term debt with its current assets.</t>
      </text>
    </comment>
    <comment authorId="0" ref="A34">
      <text>
        <t xml:space="preserve">Quick Ratio = Current Liabilities / Cash
The quick ratio indicates a company's capacity to pay its current liabilities without needing to sell its inventory or get additional financing.
The higher the ratio result, the better a company's liquidity and financial health; the lower the ratio, the more likely the company will struggle with paying debts.</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5">
      <text>
        <t xml:space="preserve">Check figure should be $0</t>
      </text>
    </comment>
  </commentList>
</comments>
</file>

<file path=xl/sharedStrings.xml><?xml version="1.0" encoding="utf-8"?>
<sst xmlns="http://schemas.openxmlformats.org/spreadsheetml/2006/main" count="199" uniqueCount="128">
  <si>
    <t>DISCLAIMER:</t>
  </si>
  <si>
    <t>The information contained in this spreadsheet is general in nature and should not be considered to be legal, tax, accounting, consulting, or any other professional advice. In all cases you should consult with professional advisors familiar with your particular factual situation for advice concerning specific matters before making any decisions.</t>
  </si>
  <si>
    <r>
      <rPr>
        <rFont val="Calibri"/>
        <b/>
        <color rgb="FF4BACC6"/>
        <sz val="12.0"/>
      </rPr>
      <t>Green Text</t>
    </r>
    <r>
      <rPr>
        <rFont val="Calibri"/>
        <color theme="1"/>
        <sz val="12.0"/>
      </rPr>
      <t xml:space="preserve"> = Clickable Links below</t>
    </r>
  </si>
  <si>
    <t>BUDGET INSTRUCTIONS:</t>
  </si>
  <si>
    <r>
      <rPr>
        <rFont val="Calibri"/>
        <color theme="1"/>
        <sz val="12.0"/>
      </rPr>
      <t xml:space="preserve">Assumuptions and inputs are in </t>
    </r>
    <r>
      <rPr>
        <rFont val="Calibri"/>
        <b/>
        <color rgb="FF999999"/>
        <sz val="12.0"/>
      </rPr>
      <t>GREY</t>
    </r>
    <r>
      <rPr>
        <rFont val="Calibri"/>
        <b/>
        <color rgb="FFB7B7B7"/>
        <sz val="12.0"/>
      </rPr>
      <t xml:space="preserve"> </t>
    </r>
    <r>
      <rPr>
        <rFont val="Calibri"/>
        <color theme="1"/>
        <sz val="12.0"/>
      </rPr>
      <t>&amp;</t>
    </r>
    <r>
      <rPr>
        <rFont val="Calibri"/>
        <b/>
        <color rgb="FF1155CC"/>
        <sz val="12.0"/>
      </rPr>
      <t xml:space="preserve"> BLUE</t>
    </r>
    <r>
      <rPr>
        <rFont val="Calibri"/>
        <color theme="1"/>
        <sz val="12.0"/>
      </rPr>
      <t xml:space="preserve"> text throughout the plan; numbers in </t>
    </r>
    <r>
      <rPr>
        <rFont val="Calibri"/>
        <b/>
        <color theme="1"/>
        <sz val="12.0"/>
      </rPr>
      <t>BLACK</t>
    </r>
    <r>
      <rPr>
        <rFont val="Calibri"/>
        <color theme="1"/>
        <sz val="12.0"/>
      </rPr>
      <t xml:space="preserve"> are formula driven and will update automatically based on the blue inputs</t>
    </r>
  </si>
  <si>
    <r>
      <rPr>
        <rFont val="Calibri"/>
        <color rgb="FF000000"/>
        <sz val="12.0"/>
      </rPr>
      <t xml:space="preserve">As a 1st step in planning, update </t>
    </r>
    <r>
      <rPr>
        <rFont val="Calibri"/>
        <b/>
        <color theme="8"/>
        <sz val="12.0"/>
        <u/>
      </rPr>
      <t>cell B2</t>
    </r>
    <r>
      <rPr>
        <rFont val="Calibri"/>
        <color rgb="FF000000"/>
        <sz val="12.0"/>
      </rPr>
      <t xml:space="preserve"> to the current planning year</t>
    </r>
  </si>
  <si>
    <t>Review assumptions and update throughout the plan. It will likely be easiest to start with the labor, parts, sublet, shop supplies assumptions on 'Profit and Loss' tab beginning on row 33.</t>
  </si>
  <si>
    <t>For cash flow purposes all sales are assumed receivable net 30 (i.e. will be collected in the month after the work is complete, work completed in January will be collected in February)</t>
  </si>
  <si>
    <t>For cash flow purposes that all payables are net 30 (i.e. will be paid in the month after the purchase is complete, payables invoices from January will be paid in February)</t>
  </si>
  <si>
    <t>The bonus plan is based on invoiced hours and paid out at $X per invoiced hour in the plan (i.e. for every invoiced hour a tech gets $1.00) and paid out monthly.</t>
  </si>
  <si>
    <t>Wages on the 'People' tab are all annual amounts. For full-time hourly employees, take their hourly rate and multiply it by 40 (hours) and then mulitply it by 52 (weeks in the year) to get annual wages without overtime (Annual Wage = HOURLY RATE * 40 *52)</t>
  </si>
  <si>
    <t>The "Benefits, Tax, etc Rate" on the 'People' tab is the rate used to cover employer payroll taxes, benefits (health, vision, dental, etc), and any other fringe benefits given to employer but paid by the shop. The rate is a percentage of the employees salary.</t>
  </si>
  <si>
    <t>Jan</t>
  </si>
  <si>
    <t>Feb</t>
  </si>
  <si>
    <t>Mar</t>
  </si>
  <si>
    <t>Apr</t>
  </si>
  <si>
    <t>May</t>
  </si>
  <si>
    <t>Jun</t>
  </si>
  <si>
    <t>Jul</t>
  </si>
  <si>
    <t>Aug</t>
  </si>
  <si>
    <t>Sep</t>
  </si>
  <si>
    <t>Oct</t>
  </si>
  <si>
    <t>Nov</t>
  </si>
  <si>
    <t>Dec</t>
  </si>
  <si>
    <t>Total</t>
  </si>
  <si>
    <t>Budget</t>
  </si>
  <si>
    <t>Revenue</t>
  </si>
  <si>
    <t>Labor (Technician and Parts Runner)</t>
  </si>
  <si>
    <t>Total Revenue</t>
  </si>
  <si>
    <t xml:space="preserve"> </t>
  </si>
  <si>
    <t>Cost of Revenue</t>
  </si>
  <si>
    <t>Total Cost of Revenue</t>
  </si>
  <si>
    <t>Gross Profit</t>
  </si>
  <si>
    <t>Total Gross Profit</t>
  </si>
  <si>
    <t>Gross Profit %</t>
  </si>
  <si>
    <t>Operating Expenses</t>
  </si>
  <si>
    <t>Compensation (Managers)</t>
  </si>
  <si>
    <t>Benefits, Taxes, Etc</t>
  </si>
  <si>
    <t>Lease &amp; Utilities</t>
  </si>
  <si>
    <t>Service Trucks &amp; Fuel</t>
  </si>
  <si>
    <t>Business Insurance</t>
  </si>
  <si>
    <t>Marketing/Website</t>
  </si>
  <si>
    <t>Tools</t>
  </si>
  <si>
    <t>Miscellaneous</t>
  </si>
  <si>
    <t>Total Operating Expenses</t>
  </si>
  <si>
    <t>Net Profit</t>
  </si>
  <si>
    <t>Net Profit %</t>
  </si>
  <si>
    <r>
      <rPr>
        <rFont val="Calibri"/>
        <b/>
        <color theme="1"/>
        <sz val="12.0"/>
      </rPr>
      <t xml:space="preserve">Assumptions in </t>
    </r>
    <r>
      <rPr>
        <rFont val="Calibri"/>
        <b val="0"/>
        <color rgb="FF1155CC"/>
        <sz val="12.0"/>
      </rPr>
      <t>Blue</t>
    </r>
    <r>
      <rPr>
        <rFont val="Calibri"/>
        <b val="0"/>
        <color theme="1"/>
        <sz val="12.0"/>
      </rPr>
      <t>- FILL OUT FIRST</t>
    </r>
  </si>
  <si>
    <t>Labor</t>
  </si>
  <si>
    <t>Number of Technicians</t>
  </si>
  <si>
    <t>Weekly Invoiced Hours</t>
  </si>
  <si>
    <t>Weeks in a Month</t>
  </si>
  <si>
    <t>Total Invoiced Hours</t>
  </si>
  <si>
    <t>Invoiced Hourly Rate</t>
  </si>
  <si>
    <t>Efficiency</t>
  </si>
  <si>
    <t>Parts</t>
  </si>
  <si>
    <t>Markup on Parts</t>
  </si>
  <si>
    <t>Cost of Parts as % of Labor</t>
  </si>
  <si>
    <t>Sublet</t>
  </si>
  <si>
    <t>Markup on Sublet</t>
  </si>
  <si>
    <t>Sublet Cost as % of Labor</t>
  </si>
  <si>
    <t>Shop Supplies</t>
  </si>
  <si>
    <t>Revenue: % of Labor</t>
  </si>
  <si>
    <t>Cost: % of Labor</t>
  </si>
  <si>
    <t>Margin to Markup Conversion</t>
  </si>
  <si>
    <t>Margin</t>
  </si>
  <si>
    <t>Markup</t>
  </si>
  <si>
    <t>Markup to Margin Conversion</t>
  </si>
  <si>
    <t>Name</t>
  </si>
  <si>
    <t>Annual</t>
  </si>
  <si>
    <t>Invoiced Hours Bonus</t>
  </si>
  <si>
    <t>GM</t>
  </si>
  <si>
    <t>Parts Manager</t>
  </si>
  <si>
    <t>Service Manager</t>
  </si>
  <si>
    <t>Technician</t>
  </si>
  <si>
    <t>Parts Runner</t>
  </si>
  <si>
    <t>Office Manager</t>
  </si>
  <si>
    <t>OPEX/COS</t>
  </si>
  <si>
    <t>OPEX</t>
  </si>
  <si>
    <t>COS</t>
  </si>
  <si>
    <t>Bonus</t>
  </si>
  <si>
    <t>OPEX/COGS</t>
  </si>
  <si>
    <t>Benefits, Tax, etc Rate</t>
  </si>
  <si>
    <t>Opening</t>
  </si>
  <si>
    <t>ASSETS</t>
  </si>
  <si>
    <t>Current Assets</t>
  </si>
  <si>
    <t>Cash</t>
  </si>
  <si>
    <t>Receivables</t>
  </si>
  <si>
    <t>Inventory</t>
  </si>
  <si>
    <t>Prepaids</t>
  </si>
  <si>
    <t>Total Current Assets</t>
  </si>
  <si>
    <t>Fixed Assets</t>
  </si>
  <si>
    <t>Total Assets</t>
  </si>
  <si>
    <t>LIABILITIES</t>
  </si>
  <si>
    <t>Current Liabilities</t>
  </si>
  <si>
    <t>Payables</t>
  </si>
  <si>
    <t>Credit card</t>
  </si>
  <si>
    <t>Accrueds</t>
  </si>
  <si>
    <t>Total Current Liabilities</t>
  </si>
  <si>
    <t>Debt</t>
  </si>
  <si>
    <t>Total Liabilities</t>
  </si>
  <si>
    <t>EQUITY</t>
  </si>
  <si>
    <t>Owners Equity</t>
  </si>
  <si>
    <t>Investment</t>
  </si>
  <si>
    <t>Draws</t>
  </si>
  <si>
    <t>Retained Earnings</t>
  </si>
  <si>
    <t>Net Income</t>
  </si>
  <si>
    <t>Total Equity</t>
  </si>
  <si>
    <t>Total Liabilities &amp; Equity</t>
  </si>
  <si>
    <t>Check</t>
  </si>
  <si>
    <t>Working Capital</t>
  </si>
  <si>
    <t>% in Cash</t>
  </si>
  <si>
    <t>Current Ratio</t>
  </si>
  <si>
    <t>Quick Ratio</t>
  </si>
  <si>
    <t>OPERATING</t>
  </si>
  <si>
    <t>Changes to Assets and Liabilities</t>
  </si>
  <si>
    <t>Cash Flows from Operations</t>
  </si>
  <si>
    <t>INVESTING</t>
  </si>
  <si>
    <t>Purchase of Fixed Assets</t>
  </si>
  <si>
    <t>Cash Flows from Investing</t>
  </si>
  <si>
    <t>FINANCING</t>
  </si>
  <si>
    <t>Credit Card</t>
  </si>
  <si>
    <t>Capital Raise</t>
  </si>
  <si>
    <t>Debt Financing</t>
  </si>
  <si>
    <t>Cash Flows from Financing</t>
  </si>
  <si>
    <t>Net Change in Cash</t>
  </si>
  <si>
    <t>Beginning Cash</t>
  </si>
  <si>
    <t>Ending Cash</t>
  </si>
</sst>
</file>

<file path=xl/styles.xml><?xml version="1.0" encoding="utf-8"?>
<styleSheet xmlns="http://schemas.openxmlformats.org/spreadsheetml/2006/main" xmlns:x14ac="http://schemas.microsoft.com/office/spreadsheetml/2009/9/ac" xmlns:mc="http://schemas.openxmlformats.org/markup-compatibility/2006">
  <numFmts count="15">
    <numFmt numFmtId="164" formatCode="_-&quot;$&quot;* #,##0_-;\-&quot;$&quot;* #,##0_-;_-&quot;$&quot;* &quot;-&quot;??_-;_-@"/>
    <numFmt numFmtId="165" formatCode="M/d/yyyy"/>
    <numFmt numFmtId="166" formatCode="_(&quot;$&quot;* #,##0_);_(&quot;$&quot;* \(#,##0\);_(&quot;$&quot;* &quot;-&quot;??_);_(@_)"/>
    <numFmt numFmtId="167" formatCode="_-* #,##0.00_-;\-* #,##0.00_-;_-* &quot;-&quot;??_-;_-@"/>
    <numFmt numFmtId="168" formatCode="&quot;$&quot;#,##0_);[Red]\(&quot;$&quot;#,##0\)"/>
    <numFmt numFmtId="169" formatCode="_-* #,##0_-;\-* #,##0_-;_-* &quot;-&quot;??_-;_-@"/>
    <numFmt numFmtId="170" formatCode="_-* #,##0.0_-;\-* #,##0.0_-;_-* &quot;-&quot;??.0_-;_-@"/>
    <numFmt numFmtId="171" formatCode="_-&quot;$&quot;* #,##0_-;[Red]\-&quot;$&quot;* #,##0_-;_-&quot;$&quot;* &quot;-&quot;??_-;_-@"/>
    <numFmt numFmtId="172" formatCode="_(&quot;$&quot;* #,##0.00_);_(&quot;$&quot;* \(#,##0.00\);_(&quot;$&quot;* &quot;-&quot;??_);_(@_)"/>
    <numFmt numFmtId="173" formatCode="_(* #,##0_);_(* \(#,##0\);_(* &quot;-&quot;??_);_(@_)"/>
    <numFmt numFmtId="174" formatCode="_-&quot;$&quot;* #,##0.00_-;\-&quot;$&quot;* #,##0.00_-;_-&quot;$&quot;* &quot;-&quot;??.00_-;_-@"/>
    <numFmt numFmtId="175" formatCode="0.0%"/>
    <numFmt numFmtId="176" formatCode="_(&quot;$&quot;* #,##0_);_(&quot;$&quot;* \(#,##0\);_(&quot;$&quot;* &quot;-&quot;?_);_(@_)"/>
    <numFmt numFmtId="177" formatCode="&quot;$&quot;#,##0"/>
    <numFmt numFmtId="178" formatCode="#,###_-;[Red]\-#,###;&quot;-&quot;_-;"/>
  </numFmts>
  <fonts count="20">
    <font>
      <sz val="12.0"/>
      <color theme="1"/>
      <name val="Arial"/>
      <scheme val="minor"/>
    </font>
    <font>
      <color theme="1"/>
      <name val="Calibri"/>
    </font>
    <font>
      <sz val="12.0"/>
      <color theme="1"/>
      <name val="Calibri"/>
    </font>
    <font>
      <b/>
      <sz val="12.0"/>
      <color theme="1"/>
      <name val="Calibri"/>
    </font>
    <font>
      <b/>
      <sz val="12.0"/>
      <color rgb="FF4BACC6"/>
      <name val="Calibri"/>
    </font>
    <font>
      <sz val="12.0"/>
      <color rgb="FF000000"/>
      <name val="Calibri"/>
    </font>
    <font>
      <i/>
      <sz val="12.0"/>
      <color rgb="FF1155CC"/>
      <name val="Calibri"/>
    </font>
    <font>
      <i/>
      <sz val="12.0"/>
      <color theme="1"/>
      <name val="Calibri"/>
    </font>
    <font>
      <sz val="11.0"/>
      <color theme="1"/>
      <name val="Calibri"/>
    </font>
    <font>
      <sz val="11.0"/>
      <color rgb="FF000000"/>
      <name val="Calibri"/>
    </font>
    <font>
      <sz val="12.0"/>
      <color rgb="FF1155CC"/>
      <name val="Calibri"/>
    </font>
    <font>
      <b/>
      <sz val="11.0"/>
      <color rgb="FF000000"/>
      <name val="Calibri"/>
    </font>
    <font>
      <sz val="11.0"/>
      <color rgb="FF1155CC"/>
      <name val="Calibri"/>
    </font>
    <font>
      <sz val="11.0"/>
      <color rgb="FF4472C4"/>
      <name val="Calibri"/>
    </font>
    <font>
      <b/>
      <sz val="11.0"/>
      <color theme="1"/>
      <name val="Calibri"/>
    </font>
    <font>
      <sz val="12.0"/>
      <color rgb="FF4472C4"/>
      <name val="Calibri"/>
    </font>
    <font>
      <b/>
      <color theme="1"/>
      <name val="Calibri"/>
    </font>
    <font>
      <sz val="10.0"/>
      <color theme="1"/>
      <name val="Calibri"/>
    </font>
    <font>
      <b/>
      <sz val="10.0"/>
      <color theme="1"/>
      <name val="Calibri"/>
    </font>
    <font>
      <sz val="8.0"/>
      <color theme="1"/>
      <name val="Calibri"/>
    </font>
  </fonts>
  <fills count="6">
    <fill>
      <patternFill patternType="none"/>
    </fill>
    <fill>
      <patternFill patternType="lightGray"/>
    </fill>
    <fill>
      <patternFill patternType="solid">
        <fgColor rgb="FFFFFFFF"/>
        <bgColor rgb="FFFFFFFF"/>
      </patternFill>
    </fill>
    <fill>
      <patternFill patternType="solid">
        <fgColor rgb="FFB7B7B7"/>
        <bgColor rgb="FFB7B7B7"/>
      </patternFill>
    </fill>
    <fill>
      <patternFill patternType="solid">
        <fgColor rgb="FFCCCCCC"/>
        <bgColor rgb="FFCCCCCC"/>
      </patternFill>
    </fill>
    <fill>
      <patternFill patternType="solid">
        <fgColor rgb="FFEFEFEF"/>
        <bgColor rgb="FFEFEFEF"/>
      </patternFill>
    </fill>
  </fills>
  <borders count="16">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top style="thin">
        <color rgb="FF000000"/>
      </top>
      <bottom style="double">
        <color rgb="FF000000"/>
      </bottom>
    </border>
    <border>
      <right style="thin">
        <color rgb="FF000000"/>
      </right>
      <top style="thin">
        <color rgb="FF000000"/>
      </top>
      <bottom style="double">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right/>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71">
    <xf borderId="0" fillId="0" fontId="0" numFmtId="0" xfId="0" applyAlignment="1" applyFont="1">
      <alignment readingOrder="0" shrinkToFit="0" vertical="bottom" wrapText="0"/>
    </xf>
    <xf borderId="0" fillId="0" fontId="1" numFmtId="0" xfId="0" applyFont="1"/>
    <xf borderId="0" fillId="0" fontId="2" numFmtId="0" xfId="0" applyAlignment="1" applyFont="1">
      <alignment shrinkToFit="0" wrapText="1"/>
    </xf>
    <xf borderId="1" fillId="2" fontId="2" numFmtId="0" xfId="0" applyAlignment="1" applyBorder="1" applyFill="1" applyFont="1">
      <alignment vertical="top"/>
    </xf>
    <xf borderId="1" fillId="2" fontId="3" numFmtId="0" xfId="0" applyAlignment="1" applyBorder="1" applyFont="1">
      <alignment shrinkToFit="0" wrapText="1"/>
    </xf>
    <xf borderId="1" fillId="2" fontId="4" numFmtId="0" xfId="0" applyAlignment="1" applyBorder="1" applyFont="1">
      <alignment readingOrder="0" shrinkToFit="0" wrapText="1"/>
    </xf>
    <xf borderId="1" fillId="2" fontId="2" numFmtId="0" xfId="0" applyAlignment="1" applyBorder="1" applyFont="1">
      <alignment shrinkToFit="0" wrapText="1"/>
    </xf>
    <xf borderId="1" fillId="2" fontId="2" numFmtId="0" xfId="0" applyBorder="1" applyFont="1"/>
    <xf borderId="1" fillId="2" fontId="2" numFmtId="0" xfId="0" applyAlignment="1" applyBorder="1" applyFont="1">
      <alignment readingOrder="0" shrinkToFit="0" wrapText="1"/>
    </xf>
    <xf borderId="1" fillId="2" fontId="3" numFmtId="0" xfId="0" applyAlignment="1" applyBorder="1" applyFont="1">
      <alignment readingOrder="0" shrinkToFit="0" wrapText="1"/>
    </xf>
    <xf borderId="1" fillId="2" fontId="2" numFmtId="0" xfId="0" applyAlignment="1" applyBorder="1" applyFont="1">
      <alignment readingOrder="0" vertical="top"/>
    </xf>
    <xf borderId="1" fillId="2" fontId="5" numFmtId="0" xfId="0" applyAlignment="1" applyBorder="1" applyFont="1">
      <alignment readingOrder="0" shrinkToFit="0" wrapText="1"/>
    </xf>
    <xf borderId="0" fillId="0" fontId="3" numFmtId="0" xfId="0" applyFont="1"/>
    <xf borderId="0" fillId="0" fontId="3" numFmtId="164" xfId="0" applyAlignment="1" applyFont="1" applyNumberFormat="1">
      <alignment horizontal="center"/>
    </xf>
    <xf borderId="0" fillId="0" fontId="3" numFmtId="164" xfId="0" applyAlignment="1" applyFont="1" applyNumberFormat="1">
      <alignment horizontal="center" readingOrder="0"/>
    </xf>
    <xf borderId="2" fillId="3" fontId="6" numFmtId="0" xfId="0" applyAlignment="1" applyBorder="1" applyFill="1" applyFont="1">
      <alignment readingOrder="0"/>
    </xf>
    <xf borderId="3" fillId="0" fontId="7" numFmtId="165" xfId="0" applyAlignment="1" applyBorder="1" applyFont="1" applyNumberFormat="1">
      <alignment horizontal="center" readingOrder="0"/>
    </xf>
    <xf borderId="4" fillId="0" fontId="2" numFmtId="164" xfId="0" applyAlignment="1" applyBorder="1" applyFont="1" applyNumberFormat="1">
      <alignment horizontal="center" readingOrder="0"/>
    </xf>
    <xf borderId="5" fillId="0" fontId="3" numFmtId="0" xfId="0" applyAlignment="1" applyBorder="1" applyFont="1">
      <alignment readingOrder="0"/>
    </xf>
    <xf borderId="0" fillId="0" fontId="2" numFmtId="164" xfId="0" applyAlignment="1" applyFont="1" applyNumberFormat="1">
      <alignment horizontal="center" readingOrder="0"/>
    </xf>
    <xf borderId="6" fillId="0" fontId="2" numFmtId="164" xfId="0" applyAlignment="1" applyBorder="1" applyFont="1" applyNumberFormat="1">
      <alignment horizontal="center" readingOrder="0"/>
    </xf>
    <xf borderId="5" fillId="0" fontId="3" numFmtId="0" xfId="0" applyBorder="1" applyFont="1"/>
    <xf borderId="0" fillId="0" fontId="2" numFmtId="164" xfId="0" applyFont="1" applyNumberFormat="1"/>
    <xf borderId="6" fillId="0" fontId="1" numFmtId="0" xfId="0" applyBorder="1" applyFont="1"/>
    <xf borderId="0" fillId="0" fontId="2" numFmtId="0" xfId="0" applyAlignment="1" applyFont="1">
      <alignment horizontal="left" readingOrder="0"/>
    </xf>
    <xf borderId="5" fillId="0" fontId="2" numFmtId="0" xfId="0" applyAlignment="1" applyBorder="1" applyFont="1">
      <alignment horizontal="left" readingOrder="0"/>
    </xf>
    <xf borderId="0" fillId="0" fontId="8" numFmtId="166" xfId="0" applyFont="1" applyNumberFormat="1"/>
    <xf borderId="6" fillId="0" fontId="2" numFmtId="164" xfId="0" applyBorder="1" applyFont="1" applyNumberFormat="1"/>
    <xf borderId="5" fillId="0" fontId="2" numFmtId="0" xfId="0" applyAlignment="1" applyBorder="1" applyFont="1">
      <alignment horizontal="left"/>
    </xf>
    <xf borderId="3" fillId="0" fontId="3" numFmtId="164" xfId="0" applyBorder="1" applyFont="1" applyNumberFormat="1"/>
    <xf borderId="4" fillId="0" fontId="3" numFmtId="164" xfId="0" applyBorder="1" applyFont="1" applyNumberFormat="1"/>
    <xf borderId="0" fillId="0" fontId="3" numFmtId="164" xfId="0" applyFont="1" applyNumberFormat="1"/>
    <xf borderId="0" fillId="0" fontId="2" numFmtId="0" xfId="0" applyFont="1"/>
    <xf borderId="0" fillId="0" fontId="5" numFmtId="164" xfId="0" applyFont="1" applyNumberFormat="1"/>
    <xf borderId="0" fillId="0" fontId="5" numFmtId="0" xfId="0" applyAlignment="1" applyFont="1">
      <alignment horizontal="left"/>
    </xf>
    <xf borderId="0" fillId="0" fontId="9" numFmtId="166" xfId="0" applyFont="1" applyNumberFormat="1"/>
    <xf borderId="0" fillId="0" fontId="3" numFmtId="0" xfId="0" applyAlignment="1" applyFont="1">
      <alignment horizontal="left"/>
    </xf>
    <xf borderId="5" fillId="0" fontId="3" numFmtId="0" xfId="0" applyAlignment="1" applyBorder="1" applyFont="1">
      <alignment horizontal="left"/>
    </xf>
    <xf borderId="0" fillId="0" fontId="2" numFmtId="167" xfId="0" applyFont="1" applyNumberFormat="1"/>
    <xf borderId="0" fillId="0" fontId="2" numFmtId="0" xfId="0" applyAlignment="1" applyFont="1">
      <alignment horizontal="left"/>
    </xf>
    <xf borderId="0" fillId="0" fontId="2" numFmtId="9" xfId="0" applyFont="1" applyNumberFormat="1"/>
    <xf borderId="6" fillId="0" fontId="2" numFmtId="9" xfId="0" applyBorder="1" applyFont="1" applyNumberFormat="1"/>
    <xf borderId="0" fillId="0" fontId="10" numFmtId="0" xfId="0" applyAlignment="1" applyFont="1">
      <alignment horizontal="left"/>
    </xf>
    <xf borderId="5" fillId="0" fontId="10" numFmtId="0" xfId="0" applyAlignment="1" applyBorder="1" applyFont="1">
      <alignment horizontal="left"/>
    </xf>
    <xf borderId="0" fillId="4" fontId="10" numFmtId="168" xfId="0" applyFill="1" applyFont="1" applyNumberFormat="1"/>
    <xf borderId="3" fillId="0" fontId="2" numFmtId="164" xfId="0" applyBorder="1" applyFont="1" applyNumberFormat="1"/>
    <xf borderId="4" fillId="0" fontId="2" numFmtId="164" xfId="0" applyBorder="1" applyFont="1" applyNumberFormat="1"/>
    <xf borderId="0" fillId="0" fontId="5" numFmtId="0" xfId="0" applyFont="1"/>
    <xf borderId="7" fillId="0" fontId="3" numFmtId="164" xfId="0" applyBorder="1" applyFont="1" applyNumberFormat="1"/>
    <xf borderId="8" fillId="0" fontId="3" numFmtId="164" xfId="0" applyBorder="1" applyFont="1" applyNumberFormat="1"/>
    <xf borderId="9" fillId="0" fontId="2" numFmtId="0" xfId="0" applyAlignment="1" applyBorder="1" applyFont="1">
      <alignment horizontal="left"/>
    </xf>
    <xf borderId="10" fillId="0" fontId="2" numFmtId="9" xfId="0" applyBorder="1" applyFont="1" applyNumberFormat="1"/>
    <xf borderId="11" fillId="0" fontId="2" numFmtId="9" xfId="0" applyBorder="1" applyFont="1" applyNumberFormat="1"/>
    <xf borderId="0" fillId="0" fontId="2" numFmtId="169" xfId="0" applyFont="1" applyNumberFormat="1"/>
    <xf borderId="0" fillId="5" fontId="3" numFmtId="0" xfId="0" applyFill="1" applyFont="1"/>
    <xf borderId="12" fillId="5" fontId="3" numFmtId="0" xfId="0" applyBorder="1" applyFont="1"/>
    <xf borderId="0" fillId="0" fontId="11" numFmtId="0" xfId="0" applyFont="1"/>
    <xf borderId="2" fillId="0" fontId="11" numFmtId="0" xfId="0" applyBorder="1" applyFont="1"/>
    <xf borderId="3" fillId="0" fontId="9" numFmtId="0" xfId="0" applyBorder="1" applyFont="1"/>
    <xf borderId="4" fillId="0" fontId="9" numFmtId="0" xfId="0" applyBorder="1" applyFont="1"/>
    <xf borderId="0" fillId="0" fontId="9" numFmtId="0" xfId="0" applyFont="1"/>
    <xf borderId="0" fillId="0" fontId="9" numFmtId="0" xfId="0" applyAlignment="1" applyFont="1">
      <alignment readingOrder="0"/>
    </xf>
    <xf borderId="5" fillId="0" fontId="9" numFmtId="0" xfId="0" applyAlignment="1" applyBorder="1" applyFont="1">
      <alignment readingOrder="0"/>
    </xf>
    <xf borderId="0" fillId="0" fontId="9" numFmtId="169" xfId="0" applyFont="1" applyNumberFormat="1"/>
    <xf borderId="6" fillId="0" fontId="9" numFmtId="169" xfId="0" applyBorder="1" applyFont="1" applyNumberFormat="1"/>
    <xf borderId="0" fillId="0" fontId="8" numFmtId="169" xfId="0" applyFont="1" applyNumberFormat="1"/>
    <xf borderId="0" fillId="4" fontId="12" numFmtId="169" xfId="0" applyFont="1" applyNumberFormat="1"/>
    <xf borderId="6" fillId="4" fontId="12" numFmtId="169" xfId="0" applyBorder="1" applyFont="1" applyNumberFormat="1"/>
    <xf borderId="5" fillId="0" fontId="9" numFmtId="0" xfId="0" applyBorder="1" applyFont="1"/>
    <xf borderId="0" fillId="4" fontId="12" numFmtId="170" xfId="0" applyFont="1" applyNumberFormat="1"/>
    <xf borderId="6" fillId="4" fontId="12" numFmtId="170" xfId="0" applyBorder="1" applyFont="1" applyNumberFormat="1"/>
    <xf borderId="3" fillId="0" fontId="8" numFmtId="169" xfId="0" applyBorder="1" applyFont="1" applyNumberFormat="1"/>
    <xf borderId="4" fillId="0" fontId="8" numFmtId="169" xfId="0" applyBorder="1" applyFont="1" applyNumberFormat="1"/>
    <xf borderId="0" fillId="0" fontId="13" numFmtId="166" xfId="0" applyFont="1" applyNumberFormat="1"/>
    <xf borderId="6" fillId="0" fontId="8" numFmtId="166" xfId="0" applyBorder="1" applyFont="1" applyNumberFormat="1"/>
    <xf borderId="0" fillId="0" fontId="9" numFmtId="9" xfId="0" applyFont="1" applyNumberFormat="1"/>
    <xf borderId="6" fillId="0" fontId="9" numFmtId="9" xfId="0" applyBorder="1" applyFont="1" applyNumberFormat="1"/>
    <xf borderId="0" fillId="0" fontId="13" numFmtId="169" xfId="0" applyFont="1" applyNumberFormat="1"/>
    <xf borderId="6" fillId="0" fontId="13" numFmtId="169" xfId="0" applyBorder="1" applyFont="1" applyNumberFormat="1"/>
    <xf borderId="5" fillId="0" fontId="11" numFmtId="0" xfId="0" applyBorder="1" applyFont="1"/>
    <xf borderId="0" fillId="4" fontId="12" numFmtId="9" xfId="0" applyFont="1" applyNumberFormat="1"/>
    <xf borderId="6" fillId="4" fontId="12" numFmtId="9" xfId="0" applyBorder="1" applyFont="1" applyNumberFormat="1"/>
    <xf borderId="0" fillId="0" fontId="2" numFmtId="171" xfId="0" applyFont="1" applyNumberFormat="1"/>
    <xf borderId="6" fillId="0" fontId="2" numFmtId="171" xfId="0" applyBorder="1" applyFont="1" applyNumberFormat="1"/>
    <xf borderId="6" fillId="0" fontId="9" numFmtId="0" xfId="0" applyBorder="1" applyFont="1"/>
    <xf borderId="0" fillId="0" fontId="8" numFmtId="0" xfId="0" applyFont="1"/>
    <xf borderId="0" fillId="0" fontId="2" numFmtId="166" xfId="0" applyFont="1" applyNumberFormat="1"/>
    <xf borderId="6" fillId="0" fontId="2" numFmtId="166" xfId="0" applyBorder="1" applyFont="1" applyNumberFormat="1"/>
    <xf borderId="0" fillId="4" fontId="10" numFmtId="9" xfId="0" applyFont="1" applyNumberFormat="1"/>
    <xf borderId="6" fillId="4" fontId="10" numFmtId="9" xfId="0" applyBorder="1" applyFont="1" applyNumberFormat="1"/>
    <xf borderId="0" fillId="0" fontId="9" numFmtId="172" xfId="0" applyFont="1" applyNumberFormat="1"/>
    <xf borderId="9" fillId="0" fontId="9" numFmtId="0" xfId="0" applyBorder="1" applyFont="1"/>
    <xf borderId="10" fillId="4" fontId="10" numFmtId="9" xfId="0" applyBorder="1" applyFont="1" applyNumberFormat="1"/>
    <xf borderId="11" fillId="4" fontId="10" numFmtId="9" xfId="0" applyBorder="1" applyFont="1" applyNumberFormat="1"/>
    <xf borderId="0" fillId="0" fontId="3" numFmtId="166" xfId="0" applyFont="1" applyNumberFormat="1"/>
    <xf borderId="0" fillId="0" fontId="3" numFmtId="173" xfId="0" applyAlignment="1" applyFont="1" applyNumberFormat="1">
      <alignment horizontal="left"/>
    </xf>
    <xf borderId="0" fillId="0" fontId="14" numFmtId="0" xfId="0" applyFont="1"/>
    <xf borderId="2" fillId="0" fontId="14" numFmtId="0" xfId="0" applyBorder="1" applyFont="1"/>
    <xf borderId="4" fillId="0" fontId="2" numFmtId="0" xfId="0" applyBorder="1" applyFont="1"/>
    <xf borderId="0" fillId="0" fontId="3" numFmtId="167" xfId="0" applyFont="1" applyNumberFormat="1"/>
    <xf borderId="5" fillId="0" fontId="8" numFmtId="0" xfId="0" applyBorder="1" applyFont="1"/>
    <xf borderId="6" fillId="0" fontId="15" numFmtId="10" xfId="0" applyBorder="1" applyFont="1" applyNumberFormat="1"/>
    <xf borderId="6" fillId="0" fontId="2" numFmtId="10" xfId="0" applyBorder="1" applyFont="1" applyNumberFormat="1"/>
    <xf borderId="5" fillId="0" fontId="2" numFmtId="0" xfId="0" applyBorder="1" applyFont="1"/>
    <xf borderId="6" fillId="0" fontId="2" numFmtId="0" xfId="0" applyBorder="1" applyFont="1"/>
    <xf borderId="5" fillId="0" fontId="14" numFmtId="0" xfId="0" applyBorder="1" applyFont="1"/>
    <xf borderId="9" fillId="0" fontId="8" numFmtId="0" xfId="0" applyBorder="1" applyFont="1"/>
    <xf borderId="11" fillId="0" fontId="2" numFmtId="10" xfId="0" applyBorder="1" applyFont="1" applyNumberFormat="1"/>
    <xf borderId="0" fillId="0" fontId="1" numFmtId="165" xfId="0" applyFont="1" applyNumberFormat="1"/>
    <xf borderId="13" fillId="0" fontId="3" numFmtId="0" xfId="0" applyBorder="1" applyFont="1"/>
    <xf borderId="14" fillId="0" fontId="3" numFmtId="0" xfId="0" applyBorder="1" applyFont="1"/>
    <xf borderId="14" fillId="0" fontId="3" numFmtId="164" xfId="0" applyAlignment="1" applyBorder="1" applyFont="1" applyNumberFormat="1">
      <alignment horizontal="center"/>
    </xf>
    <xf borderId="15" fillId="0" fontId="3" numFmtId="0" xfId="0" applyBorder="1" applyFont="1"/>
    <xf borderId="5" fillId="0" fontId="10" numFmtId="0" xfId="0" applyBorder="1" applyFont="1"/>
    <xf borderId="0" fillId="0" fontId="10" numFmtId="164" xfId="0" applyFont="1" applyNumberFormat="1"/>
    <xf borderId="0" fillId="0" fontId="10" numFmtId="3" xfId="0" applyFont="1" applyNumberFormat="1"/>
    <xf borderId="6" fillId="0" fontId="10" numFmtId="174" xfId="0" applyBorder="1" applyFont="1" applyNumberFormat="1"/>
    <xf borderId="0" fillId="0" fontId="2" numFmtId="175" xfId="0" applyFont="1" applyNumberFormat="1"/>
    <xf borderId="0" fillId="0" fontId="2" numFmtId="176" xfId="0" applyFont="1" applyNumberFormat="1"/>
    <xf borderId="13" fillId="0" fontId="16" numFmtId="0" xfId="0" applyAlignment="1" applyBorder="1" applyFont="1">
      <alignment readingOrder="0"/>
    </xf>
    <xf borderId="14" fillId="0" fontId="16" numFmtId="0" xfId="0" applyBorder="1" applyFont="1"/>
    <xf borderId="14" fillId="0" fontId="3" numFmtId="3" xfId="0" applyBorder="1" applyFont="1" applyNumberFormat="1"/>
    <xf borderId="15" fillId="0" fontId="1" numFmtId="0" xfId="0" applyBorder="1" applyFont="1"/>
    <xf borderId="15" fillId="0" fontId="3" numFmtId="164" xfId="0" applyAlignment="1" applyBorder="1" applyFont="1" applyNumberFormat="1">
      <alignment horizontal="center"/>
    </xf>
    <xf borderId="0" fillId="0" fontId="10" numFmtId="0" xfId="0" applyFont="1"/>
    <xf borderId="5" fillId="0" fontId="1" numFmtId="0" xfId="0" applyBorder="1" applyFont="1"/>
    <xf borderId="7" fillId="0" fontId="2" numFmtId="164" xfId="0" applyBorder="1" applyFont="1" applyNumberFormat="1"/>
    <xf borderId="8" fillId="0" fontId="2" numFmtId="164" xfId="0" applyBorder="1" applyFont="1" applyNumberFormat="1"/>
    <xf borderId="13" fillId="0" fontId="1" numFmtId="0" xfId="0" applyBorder="1" applyFont="1"/>
    <xf borderId="14" fillId="0" fontId="2" numFmtId="166" xfId="0" applyBorder="1" applyFont="1" applyNumberFormat="1"/>
    <xf borderId="15" fillId="0" fontId="2" numFmtId="166" xfId="0" applyBorder="1" applyFont="1" applyNumberFormat="1"/>
    <xf borderId="0" fillId="0" fontId="2" numFmtId="177" xfId="0" applyFont="1" applyNumberFormat="1"/>
    <xf borderId="6" fillId="0" fontId="2" numFmtId="177" xfId="0" applyBorder="1" applyFont="1" applyNumberFormat="1"/>
    <xf borderId="0" fillId="0" fontId="2" numFmtId="0" xfId="0" applyAlignment="1" applyFont="1">
      <alignment readingOrder="0"/>
    </xf>
    <xf borderId="13" fillId="0" fontId="2" numFmtId="0" xfId="0" applyBorder="1" applyFont="1"/>
    <xf borderId="15" fillId="0" fontId="10" numFmtId="9" xfId="0" applyBorder="1" applyFont="1" applyNumberFormat="1"/>
    <xf borderId="0" fillId="0" fontId="17" numFmtId="0" xfId="0" applyFont="1"/>
    <xf borderId="0" fillId="0" fontId="18" numFmtId="0" xfId="0" applyFont="1"/>
    <xf borderId="0" fillId="0" fontId="17" numFmtId="9" xfId="0" applyFont="1" applyNumberFormat="1"/>
    <xf borderId="0" fillId="0" fontId="17" numFmtId="168" xfId="0" applyFont="1" applyNumberFormat="1"/>
    <xf borderId="0" fillId="0" fontId="18" numFmtId="9" xfId="0" applyFont="1" applyNumberFormat="1"/>
    <xf borderId="0" fillId="0" fontId="19" numFmtId="0" xfId="0" applyAlignment="1" applyFont="1">
      <alignment horizontal="left" shrinkToFit="0" wrapText="1"/>
    </xf>
    <xf borderId="0" fillId="0" fontId="17" numFmtId="175" xfId="0" applyFont="1" applyNumberFormat="1"/>
    <xf borderId="13" fillId="0" fontId="3" numFmtId="0" xfId="0" applyAlignment="1" applyBorder="1" applyFont="1">
      <alignment horizontal="center"/>
    </xf>
    <xf borderId="2" fillId="0" fontId="3" numFmtId="0" xfId="0" applyBorder="1" applyFont="1"/>
    <xf borderId="3" fillId="0" fontId="3" numFmtId="0" xfId="0" applyBorder="1" applyFont="1"/>
    <xf borderId="3" fillId="0" fontId="1" numFmtId="0" xfId="0" applyBorder="1" applyFont="1"/>
    <xf borderId="4" fillId="0" fontId="1" numFmtId="0" xfId="0" applyBorder="1" applyFont="1"/>
    <xf borderId="0" fillId="0" fontId="10" numFmtId="166" xfId="0" applyAlignment="1" applyFont="1" applyNumberFormat="1">
      <alignment horizontal="right"/>
    </xf>
    <xf borderId="0" fillId="0" fontId="10" numFmtId="166" xfId="0" applyFont="1" applyNumberFormat="1"/>
    <xf borderId="6" fillId="0" fontId="10" numFmtId="166" xfId="0" applyBorder="1" applyFont="1" applyNumberFormat="1"/>
    <xf borderId="10" fillId="0" fontId="10" numFmtId="166" xfId="0" applyBorder="1" applyFont="1" applyNumberFormat="1"/>
    <xf borderId="11" fillId="0" fontId="10" numFmtId="166" xfId="0" applyBorder="1" applyFont="1" applyNumberFormat="1"/>
    <xf borderId="7" fillId="0" fontId="2" numFmtId="166" xfId="0" applyBorder="1" applyFont="1" applyNumberFormat="1"/>
    <xf borderId="8" fillId="0" fontId="2" numFmtId="166" xfId="0" applyBorder="1" applyFont="1" applyNumberFormat="1"/>
    <xf borderId="0" fillId="0" fontId="2" numFmtId="166" xfId="0" applyAlignment="1" applyFont="1" applyNumberFormat="1">
      <alignment horizontal="right"/>
    </xf>
    <xf borderId="6" fillId="0" fontId="2" numFmtId="166" xfId="0" applyAlignment="1" applyBorder="1" applyFont="1" applyNumberFormat="1">
      <alignment horizontal="right"/>
    </xf>
    <xf borderId="1" fillId="5" fontId="10" numFmtId="166" xfId="0" applyBorder="1" applyFont="1" applyNumberFormat="1"/>
    <xf borderId="10" fillId="0" fontId="2" numFmtId="166" xfId="0" applyBorder="1" applyFont="1" applyNumberFormat="1"/>
    <xf borderId="11" fillId="0" fontId="2" numFmtId="166" xfId="0" applyBorder="1" applyFont="1" applyNumberFormat="1"/>
    <xf borderId="5" fillId="0" fontId="7" numFmtId="0" xfId="0" applyAlignment="1" applyBorder="1" applyFont="1">
      <alignment horizontal="right"/>
    </xf>
    <xf borderId="0" fillId="0" fontId="7" numFmtId="166" xfId="0" applyFont="1" applyNumberFormat="1"/>
    <xf borderId="6" fillId="0" fontId="7" numFmtId="166" xfId="0" applyBorder="1" applyFont="1" applyNumberFormat="1"/>
    <xf borderId="6" fillId="0" fontId="2" numFmtId="167" xfId="0" applyBorder="1" applyFont="1" applyNumberFormat="1"/>
    <xf borderId="9" fillId="0" fontId="1" numFmtId="0" xfId="0" applyBorder="1" applyFont="1"/>
    <xf borderId="10" fillId="0" fontId="1" numFmtId="0" xfId="0" applyBorder="1" applyFont="1"/>
    <xf borderId="11" fillId="0" fontId="1" numFmtId="0" xfId="0" applyBorder="1" applyFont="1"/>
    <xf borderId="0" fillId="0" fontId="2" numFmtId="178" xfId="0" applyFont="1" applyNumberFormat="1"/>
    <xf borderId="5" fillId="0" fontId="7" numFmtId="0" xfId="0" applyBorder="1" applyFont="1"/>
    <xf borderId="9" fillId="0" fontId="7" numFmtId="0" xfId="0" applyAlignment="1" applyBorder="1" applyFont="1">
      <alignment horizontal="right"/>
    </xf>
    <xf borderId="10" fillId="0" fontId="7" numFmtId="166" xfId="0" applyBorder="1" applyFont="1" applyNumberFormat="1"/>
  </cellXfs>
  <cellStyles count="1">
    <cellStyle xfId="0" name="Normal" builtinId="0"/>
  </cellStyles>
  <dxfs count="1">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152400</xdr:rowOff>
    </xdr:from>
    <xdr:ext cx="2562225" cy="8001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5.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0.1" defaultRowHeight="15.0"/>
  <cols>
    <col customWidth="1" min="1" max="1" width="2.7"/>
    <col customWidth="1" min="2" max="2" width="135.3"/>
    <col customWidth="1" min="3" max="26" width="11.3"/>
  </cols>
  <sheetData>
    <row r="1" ht="15.0" customHeight="1">
      <c r="A1" s="1"/>
      <c r="B1" s="2"/>
      <c r="C1" s="1"/>
      <c r="D1" s="1"/>
      <c r="E1" s="1"/>
      <c r="F1" s="1"/>
      <c r="G1" s="1"/>
      <c r="H1" s="1"/>
      <c r="I1" s="1"/>
      <c r="J1" s="1"/>
      <c r="K1" s="1"/>
      <c r="L1" s="1"/>
      <c r="M1" s="1"/>
      <c r="N1" s="1"/>
      <c r="O1" s="1"/>
      <c r="P1" s="1"/>
      <c r="Q1" s="1"/>
      <c r="R1" s="1"/>
      <c r="S1" s="1"/>
      <c r="T1" s="1"/>
      <c r="U1" s="1"/>
      <c r="V1" s="1"/>
      <c r="W1" s="1"/>
      <c r="X1" s="1"/>
      <c r="Y1" s="1"/>
      <c r="Z1" s="1"/>
    </row>
    <row r="2" ht="15.0" customHeight="1">
      <c r="A2" s="3"/>
      <c r="B2" s="4"/>
      <c r="C2" s="1"/>
      <c r="D2" s="1"/>
      <c r="E2" s="1"/>
      <c r="F2" s="1"/>
      <c r="G2" s="1"/>
      <c r="H2" s="1"/>
      <c r="I2" s="1"/>
      <c r="J2" s="1"/>
      <c r="K2" s="1"/>
      <c r="L2" s="1"/>
      <c r="M2" s="1"/>
      <c r="N2" s="1"/>
      <c r="O2" s="1"/>
      <c r="P2" s="1"/>
      <c r="Q2" s="1"/>
      <c r="R2" s="1"/>
      <c r="S2" s="1"/>
      <c r="T2" s="1"/>
      <c r="U2" s="1"/>
      <c r="V2" s="1"/>
      <c r="W2" s="1"/>
      <c r="X2" s="1"/>
      <c r="Y2" s="1"/>
      <c r="Z2" s="1"/>
    </row>
    <row r="3" ht="15.0" customHeight="1">
      <c r="A3" s="3"/>
      <c r="B3" s="4"/>
      <c r="C3" s="1"/>
      <c r="D3" s="1"/>
      <c r="E3" s="1"/>
      <c r="F3" s="1"/>
      <c r="G3" s="1"/>
      <c r="H3" s="1"/>
      <c r="I3" s="1"/>
      <c r="J3" s="1"/>
      <c r="K3" s="1"/>
      <c r="L3" s="1"/>
      <c r="M3" s="1"/>
      <c r="N3" s="1"/>
      <c r="O3" s="1"/>
      <c r="P3" s="1"/>
      <c r="Q3" s="1"/>
      <c r="R3" s="1"/>
      <c r="S3" s="1"/>
      <c r="T3" s="1"/>
      <c r="U3" s="1"/>
      <c r="V3" s="1"/>
      <c r="W3" s="1"/>
      <c r="X3" s="1"/>
      <c r="Y3" s="1"/>
      <c r="Z3" s="1"/>
    </row>
    <row r="4" ht="15.0" customHeight="1">
      <c r="A4" s="3"/>
      <c r="B4" s="4"/>
      <c r="C4" s="1"/>
      <c r="D4" s="1"/>
      <c r="E4" s="1"/>
      <c r="F4" s="1"/>
      <c r="G4" s="1"/>
      <c r="H4" s="1"/>
      <c r="I4" s="1"/>
      <c r="J4" s="1"/>
      <c r="K4" s="1"/>
      <c r="L4" s="1"/>
      <c r="M4" s="1"/>
      <c r="N4" s="1"/>
      <c r="O4" s="1"/>
      <c r="P4" s="1"/>
      <c r="Q4" s="1"/>
      <c r="R4" s="1"/>
      <c r="S4" s="1"/>
      <c r="T4" s="1"/>
      <c r="U4" s="1"/>
      <c r="V4" s="1"/>
      <c r="W4" s="1"/>
      <c r="X4" s="1"/>
      <c r="Y4" s="1"/>
      <c r="Z4" s="1"/>
    </row>
    <row r="5" ht="15.0" customHeight="1">
      <c r="A5" s="3"/>
      <c r="B5" s="4"/>
      <c r="C5" s="1"/>
      <c r="D5" s="1"/>
      <c r="E5" s="1"/>
      <c r="F5" s="1"/>
      <c r="G5" s="1"/>
      <c r="H5" s="1"/>
      <c r="I5" s="1"/>
      <c r="J5" s="1"/>
      <c r="K5" s="1"/>
      <c r="L5" s="1"/>
      <c r="M5" s="1"/>
      <c r="N5" s="1"/>
      <c r="O5" s="1"/>
      <c r="P5" s="1"/>
      <c r="Q5" s="1"/>
      <c r="R5" s="1"/>
      <c r="S5" s="1"/>
      <c r="T5" s="1"/>
      <c r="U5" s="1"/>
      <c r="V5" s="1"/>
      <c r="W5" s="1"/>
      <c r="X5" s="1"/>
      <c r="Y5" s="1"/>
      <c r="Z5" s="1"/>
    </row>
    <row r="6" ht="15.0" customHeight="1">
      <c r="A6" s="3"/>
      <c r="B6" s="5"/>
      <c r="C6" s="1"/>
      <c r="D6" s="1"/>
      <c r="E6" s="1"/>
      <c r="F6" s="1"/>
      <c r="G6" s="1"/>
      <c r="H6" s="1"/>
      <c r="I6" s="1"/>
      <c r="J6" s="1"/>
      <c r="K6" s="1"/>
      <c r="L6" s="1"/>
      <c r="M6" s="1"/>
      <c r="N6" s="1"/>
      <c r="O6" s="1"/>
      <c r="P6" s="1"/>
      <c r="Q6" s="1"/>
      <c r="R6" s="1"/>
      <c r="S6" s="1"/>
      <c r="T6" s="1"/>
      <c r="U6" s="1"/>
      <c r="V6" s="1"/>
      <c r="W6" s="1"/>
      <c r="X6" s="1"/>
      <c r="Y6" s="1"/>
      <c r="Z6" s="1"/>
    </row>
    <row r="7" ht="15.0" customHeight="1">
      <c r="A7" s="3"/>
      <c r="B7" s="4" t="s">
        <v>0</v>
      </c>
      <c r="C7" s="1"/>
      <c r="D7" s="1"/>
      <c r="E7" s="1"/>
      <c r="F7" s="1"/>
      <c r="G7" s="1"/>
      <c r="H7" s="1"/>
      <c r="I7" s="1"/>
      <c r="J7" s="1"/>
      <c r="K7" s="1"/>
      <c r="L7" s="1"/>
      <c r="M7" s="1"/>
      <c r="N7" s="1"/>
      <c r="O7" s="1"/>
      <c r="P7" s="1"/>
      <c r="Q7" s="1"/>
      <c r="R7" s="1"/>
      <c r="S7" s="1"/>
      <c r="T7" s="1"/>
      <c r="U7" s="1"/>
      <c r="V7" s="1"/>
      <c r="W7" s="1"/>
      <c r="X7" s="1"/>
      <c r="Y7" s="1"/>
      <c r="Z7" s="1"/>
    </row>
    <row r="8">
      <c r="A8" s="3"/>
      <c r="B8" s="6" t="s">
        <v>1</v>
      </c>
      <c r="C8" s="1"/>
      <c r="D8" s="1"/>
      <c r="E8" s="1"/>
      <c r="F8" s="1"/>
      <c r="G8" s="1"/>
      <c r="H8" s="1"/>
      <c r="I8" s="1"/>
      <c r="J8" s="1"/>
      <c r="K8" s="1"/>
      <c r="L8" s="1"/>
      <c r="M8" s="1"/>
      <c r="N8" s="1"/>
      <c r="O8" s="1"/>
      <c r="P8" s="1"/>
      <c r="Q8" s="1"/>
      <c r="R8" s="1"/>
      <c r="S8" s="1"/>
      <c r="T8" s="1"/>
      <c r="U8" s="1"/>
      <c r="V8" s="1"/>
      <c r="W8" s="1"/>
      <c r="X8" s="1"/>
      <c r="Y8" s="1"/>
      <c r="Z8" s="1"/>
    </row>
    <row r="9" ht="15.0" customHeight="1">
      <c r="A9" s="7"/>
      <c r="B9" s="6"/>
      <c r="C9" s="1"/>
      <c r="D9" s="1"/>
      <c r="E9" s="1"/>
      <c r="F9" s="1"/>
      <c r="G9" s="1"/>
      <c r="H9" s="1"/>
      <c r="I9" s="1"/>
      <c r="J9" s="1"/>
      <c r="K9" s="1"/>
      <c r="L9" s="1"/>
      <c r="M9" s="1"/>
      <c r="N9" s="1"/>
      <c r="O9" s="1"/>
      <c r="P9" s="1"/>
      <c r="Q9" s="1"/>
      <c r="R9" s="1"/>
      <c r="S9" s="1"/>
      <c r="T9" s="1"/>
      <c r="U9" s="1"/>
      <c r="V9" s="1"/>
      <c r="W9" s="1"/>
      <c r="X9" s="1"/>
      <c r="Y9" s="1"/>
      <c r="Z9" s="1"/>
    </row>
    <row r="10" ht="15.0" customHeight="1">
      <c r="A10" s="7"/>
      <c r="B10" s="8" t="s">
        <v>2</v>
      </c>
      <c r="C10" s="1"/>
      <c r="D10" s="1"/>
      <c r="E10" s="1"/>
      <c r="F10" s="1"/>
      <c r="G10" s="1"/>
      <c r="H10" s="1"/>
      <c r="I10" s="1"/>
      <c r="J10" s="1"/>
      <c r="K10" s="1"/>
      <c r="L10" s="1"/>
      <c r="M10" s="1"/>
      <c r="N10" s="1"/>
      <c r="O10" s="1"/>
      <c r="P10" s="1"/>
      <c r="Q10" s="1"/>
      <c r="R10" s="1"/>
      <c r="S10" s="1"/>
      <c r="T10" s="1"/>
      <c r="U10" s="1"/>
      <c r="V10" s="1"/>
      <c r="W10" s="1"/>
      <c r="X10" s="1"/>
      <c r="Y10" s="1"/>
      <c r="Z10" s="1"/>
    </row>
    <row r="11" ht="15.0" customHeight="1">
      <c r="A11" s="3"/>
      <c r="B11" s="9" t="s">
        <v>3</v>
      </c>
      <c r="C11" s="1"/>
      <c r="D11" s="1"/>
      <c r="E11" s="1"/>
      <c r="F11" s="1"/>
      <c r="G11" s="1"/>
      <c r="H11" s="1"/>
      <c r="I11" s="1"/>
      <c r="J11" s="1"/>
      <c r="K11" s="1"/>
      <c r="L11" s="1"/>
      <c r="M11" s="1"/>
      <c r="N11" s="1"/>
      <c r="O11" s="1"/>
      <c r="P11" s="1"/>
      <c r="Q11" s="1"/>
      <c r="R11" s="1"/>
      <c r="S11" s="1"/>
      <c r="T11" s="1"/>
      <c r="U11" s="1"/>
      <c r="V11" s="1"/>
      <c r="W11" s="1"/>
      <c r="X11" s="1"/>
      <c r="Y11" s="1"/>
      <c r="Z11" s="1"/>
    </row>
    <row r="12">
      <c r="A12" s="3">
        <v>1.0</v>
      </c>
      <c r="B12" s="8" t="s">
        <v>4</v>
      </c>
      <c r="C12" s="1"/>
      <c r="D12" s="1"/>
      <c r="E12" s="1"/>
      <c r="F12" s="1"/>
      <c r="G12" s="1"/>
      <c r="H12" s="1"/>
      <c r="I12" s="1"/>
      <c r="J12" s="1"/>
      <c r="K12" s="1"/>
      <c r="L12" s="1"/>
      <c r="M12" s="1"/>
      <c r="N12" s="1"/>
      <c r="O12" s="1"/>
      <c r="P12" s="1"/>
      <c r="Q12" s="1"/>
      <c r="R12" s="1"/>
      <c r="S12" s="1"/>
      <c r="T12" s="1"/>
      <c r="U12" s="1"/>
      <c r="V12" s="1"/>
      <c r="W12" s="1"/>
      <c r="X12" s="1"/>
      <c r="Y12" s="1"/>
      <c r="Z12" s="1"/>
    </row>
    <row r="13">
      <c r="A13" s="10">
        <v>2.0</v>
      </c>
      <c r="B13" s="11" t="s">
        <v>5</v>
      </c>
      <c r="C13" s="1"/>
      <c r="D13" s="1"/>
      <c r="E13" s="1"/>
      <c r="F13" s="1"/>
      <c r="G13" s="1"/>
      <c r="H13" s="1"/>
      <c r="I13" s="1"/>
      <c r="J13" s="1"/>
      <c r="K13" s="1"/>
      <c r="L13" s="1"/>
      <c r="M13" s="1"/>
      <c r="N13" s="1"/>
      <c r="O13" s="1"/>
      <c r="P13" s="1"/>
      <c r="Q13" s="1"/>
      <c r="R13" s="1"/>
      <c r="S13" s="1"/>
      <c r="T13" s="1"/>
      <c r="U13" s="1"/>
      <c r="V13" s="1"/>
      <c r="W13" s="1"/>
      <c r="X13" s="1"/>
      <c r="Y13" s="1"/>
      <c r="Z13" s="1"/>
    </row>
    <row r="14">
      <c r="A14" s="3">
        <f t="shared" ref="A14:A19" si="1">A13+1</f>
        <v>3</v>
      </c>
      <c r="B14" s="6" t="s">
        <v>6</v>
      </c>
      <c r="C14" s="1"/>
      <c r="D14" s="1"/>
      <c r="E14" s="1"/>
      <c r="F14" s="1"/>
      <c r="G14" s="1"/>
      <c r="H14" s="1"/>
      <c r="I14" s="1"/>
      <c r="J14" s="1"/>
      <c r="K14" s="1"/>
      <c r="L14" s="1"/>
      <c r="M14" s="1"/>
      <c r="N14" s="1"/>
      <c r="O14" s="1"/>
      <c r="P14" s="1"/>
      <c r="Q14" s="1"/>
      <c r="R14" s="1"/>
      <c r="S14" s="1"/>
      <c r="T14" s="1"/>
      <c r="U14" s="1"/>
      <c r="V14" s="1"/>
      <c r="W14" s="1"/>
      <c r="X14" s="1"/>
      <c r="Y14" s="1"/>
      <c r="Z14" s="1"/>
    </row>
    <row r="15">
      <c r="A15" s="3">
        <f t="shared" si="1"/>
        <v>4</v>
      </c>
      <c r="B15" s="6" t="s">
        <v>7</v>
      </c>
      <c r="C15" s="1"/>
      <c r="D15" s="1"/>
      <c r="E15" s="1"/>
      <c r="F15" s="1"/>
      <c r="G15" s="1"/>
      <c r="H15" s="1"/>
      <c r="I15" s="1"/>
      <c r="J15" s="1"/>
      <c r="K15" s="1"/>
      <c r="L15" s="1"/>
      <c r="M15" s="1"/>
      <c r="N15" s="1"/>
      <c r="O15" s="1"/>
      <c r="P15" s="1"/>
      <c r="Q15" s="1"/>
      <c r="R15" s="1"/>
      <c r="S15" s="1"/>
      <c r="T15" s="1"/>
      <c r="U15" s="1"/>
      <c r="V15" s="1"/>
      <c r="W15" s="1"/>
      <c r="X15" s="1"/>
      <c r="Y15" s="1"/>
      <c r="Z15" s="1"/>
    </row>
    <row r="16">
      <c r="A16" s="3">
        <f t="shared" si="1"/>
        <v>5</v>
      </c>
      <c r="B16" s="6" t="s">
        <v>8</v>
      </c>
      <c r="C16" s="1"/>
      <c r="D16" s="1"/>
      <c r="E16" s="1"/>
      <c r="F16" s="1"/>
      <c r="G16" s="1"/>
      <c r="H16" s="1"/>
      <c r="I16" s="1"/>
      <c r="J16" s="1"/>
      <c r="K16" s="1"/>
      <c r="L16" s="1"/>
      <c r="M16" s="1"/>
      <c r="N16" s="1"/>
      <c r="O16" s="1"/>
      <c r="P16" s="1"/>
      <c r="Q16" s="1"/>
      <c r="R16" s="1"/>
      <c r="S16" s="1"/>
      <c r="T16" s="1"/>
      <c r="U16" s="1"/>
      <c r="V16" s="1"/>
      <c r="W16" s="1"/>
      <c r="X16" s="1"/>
      <c r="Y16" s="1"/>
      <c r="Z16" s="1"/>
    </row>
    <row r="17">
      <c r="A17" s="3">
        <f t="shared" si="1"/>
        <v>6</v>
      </c>
      <c r="B17" s="6" t="s">
        <v>9</v>
      </c>
      <c r="C17" s="1"/>
      <c r="D17" s="1"/>
      <c r="E17" s="1"/>
      <c r="F17" s="1"/>
      <c r="G17" s="1"/>
      <c r="H17" s="1"/>
      <c r="I17" s="1"/>
      <c r="J17" s="1"/>
      <c r="K17" s="1"/>
      <c r="L17" s="1"/>
      <c r="M17" s="1"/>
      <c r="N17" s="1"/>
      <c r="O17" s="1"/>
      <c r="P17" s="1"/>
      <c r="Q17" s="1"/>
      <c r="R17" s="1"/>
      <c r="S17" s="1"/>
      <c r="T17" s="1"/>
      <c r="U17" s="1"/>
      <c r="V17" s="1"/>
      <c r="W17" s="1"/>
      <c r="X17" s="1"/>
      <c r="Y17" s="1"/>
      <c r="Z17" s="1"/>
    </row>
    <row r="18">
      <c r="A18" s="3">
        <f t="shared" si="1"/>
        <v>7</v>
      </c>
      <c r="B18" s="6" t="s">
        <v>10</v>
      </c>
      <c r="C18" s="1"/>
      <c r="D18" s="1"/>
      <c r="E18" s="1"/>
      <c r="F18" s="1"/>
      <c r="G18" s="1"/>
      <c r="H18" s="1"/>
      <c r="I18" s="1"/>
      <c r="J18" s="1"/>
      <c r="K18" s="1"/>
      <c r="L18" s="1"/>
      <c r="M18" s="1"/>
      <c r="N18" s="1"/>
      <c r="O18" s="1"/>
      <c r="P18" s="1"/>
      <c r="Q18" s="1"/>
      <c r="R18" s="1"/>
      <c r="S18" s="1"/>
      <c r="T18" s="1"/>
      <c r="U18" s="1"/>
      <c r="V18" s="1"/>
      <c r="W18" s="1"/>
      <c r="X18" s="1"/>
      <c r="Y18" s="1"/>
      <c r="Z18" s="1"/>
    </row>
    <row r="19">
      <c r="A19" s="3">
        <f t="shared" si="1"/>
        <v>8</v>
      </c>
      <c r="B19" s="6" t="s">
        <v>11</v>
      </c>
      <c r="C19" s="1"/>
      <c r="D19" s="1"/>
      <c r="E19" s="1"/>
      <c r="F19" s="1"/>
      <c r="G19" s="1"/>
      <c r="H19" s="1"/>
      <c r="I19" s="1"/>
      <c r="J19" s="1"/>
      <c r="K19" s="1"/>
      <c r="L19" s="1"/>
      <c r="M19" s="1"/>
      <c r="N19" s="1"/>
      <c r="O19" s="1"/>
      <c r="P19" s="1"/>
      <c r="Q19" s="1"/>
      <c r="R19" s="1"/>
      <c r="S19" s="1"/>
      <c r="T19" s="1"/>
      <c r="U19" s="1"/>
      <c r="V19" s="1"/>
      <c r="W19" s="1"/>
      <c r="X19" s="1"/>
      <c r="Y19" s="1"/>
      <c r="Z19" s="1"/>
    </row>
    <row r="20" ht="15.0" customHeight="1">
      <c r="A20" s="1"/>
      <c r="B20" s="2"/>
      <c r="C20" s="1"/>
      <c r="D20" s="1"/>
      <c r="E20" s="1"/>
      <c r="F20" s="1"/>
      <c r="G20" s="1"/>
      <c r="H20" s="1"/>
      <c r="I20" s="1"/>
      <c r="J20" s="1"/>
      <c r="K20" s="1"/>
      <c r="L20" s="1"/>
      <c r="M20" s="1"/>
      <c r="N20" s="1"/>
      <c r="O20" s="1"/>
      <c r="P20" s="1"/>
      <c r="Q20" s="1"/>
      <c r="R20" s="1"/>
      <c r="S20" s="1"/>
      <c r="T20" s="1"/>
      <c r="U20" s="1"/>
      <c r="V20" s="1"/>
      <c r="W20" s="1"/>
      <c r="X20" s="1"/>
      <c r="Y20" s="1"/>
      <c r="Z20" s="1"/>
    </row>
    <row r="21" ht="15.0" customHeight="1">
      <c r="A21" s="1"/>
      <c r="B21" s="2"/>
      <c r="C21" s="1"/>
      <c r="D21" s="1"/>
      <c r="E21" s="1"/>
      <c r="F21" s="1"/>
      <c r="G21" s="1"/>
      <c r="H21" s="1"/>
      <c r="I21" s="1"/>
      <c r="J21" s="1"/>
      <c r="K21" s="1"/>
      <c r="L21" s="1"/>
      <c r="M21" s="1"/>
      <c r="N21" s="1"/>
      <c r="O21" s="1"/>
      <c r="P21" s="1"/>
      <c r="Q21" s="1"/>
      <c r="R21" s="1"/>
      <c r="S21" s="1"/>
      <c r="T21" s="1"/>
      <c r="U21" s="1"/>
      <c r="V21" s="1"/>
      <c r="W21" s="1"/>
      <c r="X21" s="1"/>
      <c r="Y21" s="1"/>
      <c r="Z21" s="1"/>
    </row>
    <row r="22" ht="15.0" customHeight="1">
      <c r="A22" s="1"/>
      <c r="B22" s="2"/>
      <c r="C22" s="1"/>
      <c r="D22" s="1"/>
      <c r="E22" s="1"/>
      <c r="F22" s="1"/>
      <c r="G22" s="1"/>
      <c r="H22" s="1"/>
      <c r="I22" s="1"/>
      <c r="J22" s="1"/>
      <c r="K22" s="1"/>
      <c r="L22" s="1"/>
      <c r="M22" s="1"/>
      <c r="N22" s="1"/>
      <c r="O22" s="1"/>
      <c r="P22" s="1"/>
      <c r="Q22" s="1"/>
      <c r="R22" s="1"/>
      <c r="S22" s="1"/>
      <c r="T22" s="1"/>
      <c r="U22" s="1"/>
      <c r="V22" s="1"/>
      <c r="W22" s="1"/>
      <c r="X22" s="1"/>
      <c r="Y22" s="1"/>
      <c r="Z22" s="1"/>
    </row>
    <row r="23" ht="15.0" customHeight="1">
      <c r="A23" s="1"/>
      <c r="B23" s="2"/>
      <c r="C23" s="1"/>
      <c r="D23" s="1"/>
      <c r="E23" s="1"/>
      <c r="F23" s="1"/>
      <c r="G23" s="1"/>
      <c r="H23" s="1"/>
      <c r="I23" s="1"/>
      <c r="J23" s="1"/>
      <c r="K23" s="1"/>
      <c r="L23" s="1"/>
      <c r="M23" s="1"/>
      <c r="N23" s="1"/>
      <c r="O23" s="1"/>
      <c r="P23" s="1"/>
      <c r="Q23" s="1"/>
      <c r="R23" s="1"/>
      <c r="S23" s="1"/>
      <c r="T23" s="1"/>
      <c r="U23" s="1"/>
      <c r="V23" s="1"/>
      <c r="W23" s="1"/>
      <c r="X23" s="1"/>
      <c r="Y23" s="1"/>
      <c r="Z23" s="1"/>
    </row>
    <row r="24" ht="15.0" customHeight="1">
      <c r="A24" s="1"/>
      <c r="B24" s="2"/>
      <c r="C24" s="1"/>
      <c r="D24" s="1"/>
      <c r="E24" s="1"/>
      <c r="F24" s="1"/>
      <c r="G24" s="1"/>
      <c r="H24" s="1"/>
      <c r="I24" s="1"/>
      <c r="J24" s="1"/>
      <c r="K24" s="1"/>
      <c r="L24" s="1"/>
      <c r="M24" s="1"/>
      <c r="N24" s="1"/>
      <c r="O24" s="1"/>
      <c r="P24" s="1"/>
      <c r="Q24" s="1"/>
      <c r="R24" s="1"/>
      <c r="S24" s="1"/>
      <c r="T24" s="1"/>
      <c r="U24" s="1"/>
      <c r="V24" s="1"/>
      <c r="W24" s="1"/>
      <c r="X24" s="1"/>
      <c r="Y24" s="1"/>
      <c r="Z24" s="1"/>
    </row>
    <row r="25" ht="15.0" customHeight="1">
      <c r="A25" s="1"/>
      <c r="B25" s="2"/>
      <c r="C25" s="1"/>
      <c r="D25" s="1"/>
      <c r="E25" s="1"/>
      <c r="F25" s="1"/>
      <c r="G25" s="1"/>
      <c r="H25" s="1"/>
      <c r="I25" s="1"/>
      <c r="J25" s="1"/>
      <c r="K25" s="1"/>
      <c r="L25" s="1"/>
      <c r="M25" s="1"/>
      <c r="N25" s="1"/>
      <c r="O25" s="1"/>
      <c r="P25" s="1"/>
      <c r="Q25" s="1"/>
      <c r="R25" s="1"/>
      <c r="S25" s="1"/>
      <c r="T25" s="1"/>
      <c r="U25" s="1"/>
      <c r="V25" s="1"/>
      <c r="W25" s="1"/>
      <c r="X25" s="1"/>
      <c r="Y25" s="1"/>
      <c r="Z25" s="1"/>
    </row>
    <row r="26" ht="15.0" customHeight="1">
      <c r="A26" s="1"/>
      <c r="B26" s="2"/>
      <c r="C26" s="1"/>
      <c r="D26" s="1"/>
      <c r="E26" s="1"/>
      <c r="F26" s="1"/>
      <c r="G26" s="1"/>
      <c r="H26" s="1"/>
      <c r="I26" s="1"/>
      <c r="J26" s="1"/>
      <c r="K26" s="1"/>
      <c r="L26" s="1"/>
      <c r="M26" s="1"/>
      <c r="N26" s="1"/>
      <c r="O26" s="1"/>
      <c r="P26" s="1"/>
      <c r="Q26" s="1"/>
      <c r="R26" s="1"/>
      <c r="S26" s="1"/>
      <c r="T26" s="1"/>
      <c r="U26" s="1"/>
      <c r="V26" s="1"/>
      <c r="W26" s="1"/>
      <c r="X26" s="1"/>
      <c r="Y26" s="1"/>
      <c r="Z26" s="1"/>
    </row>
    <row r="27" ht="15.0" customHeight="1">
      <c r="A27" s="1"/>
      <c r="B27" s="2"/>
      <c r="C27" s="1"/>
      <c r="D27" s="1"/>
      <c r="E27" s="1"/>
      <c r="F27" s="1"/>
      <c r="G27" s="1"/>
      <c r="H27" s="1"/>
      <c r="I27" s="1"/>
      <c r="J27" s="1"/>
      <c r="K27" s="1"/>
      <c r="L27" s="1"/>
      <c r="M27" s="1"/>
      <c r="N27" s="1"/>
      <c r="O27" s="1"/>
      <c r="P27" s="1"/>
      <c r="Q27" s="1"/>
      <c r="R27" s="1"/>
      <c r="S27" s="1"/>
      <c r="T27" s="1"/>
      <c r="U27" s="1"/>
      <c r="V27" s="1"/>
      <c r="W27" s="1"/>
      <c r="X27" s="1"/>
      <c r="Y27" s="1"/>
      <c r="Z27" s="1"/>
    </row>
    <row r="28" ht="15.0" customHeight="1">
      <c r="A28" s="1"/>
      <c r="B28" s="2"/>
      <c r="C28" s="1"/>
      <c r="D28" s="1"/>
      <c r="E28" s="1"/>
      <c r="F28" s="1"/>
      <c r="G28" s="1"/>
      <c r="H28" s="1"/>
      <c r="I28" s="1"/>
      <c r="J28" s="1"/>
      <c r="K28" s="1"/>
      <c r="L28" s="1"/>
      <c r="M28" s="1"/>
      <c r="N28" s="1"/>
      <c r="O28" s="1"/>
      <c r="P28" s="1"/>
      <c r="Q28" s="1"/>
      <c r="R28" s="1"/>
      <c r="S28" s="1"/>
      <c r="T28" s="1"/>
      <c r="U28" s="1"/>
      <c r="V28" s="1"/>
      <c r="W28" s="1"/>
      <c r="X28" s="1"/>
      <c r="Y28" s="1"/>
      <c r="Z28" s="1"/>
    </row>
    <row r="29" ht="15.0" customHeight="1">
      <c r="A29" s="1"/>
      <c r="B29" s="2"/>
      <c r="C29" s="1"/>
      <c r="D29" s="1"/>
      <c r="E29" s="1"/>
      <c r="F29" s="1"/>
      <c r="G29" s="1"/>
      <c r="H29" s="1"/>
      <c r="I29" s="1"/>
      <c r="J29" s="1"/>
      <c r="K29" s="1"/>
      <c r="L29" s="1"/>
      <c r="M29" s="1"/>
      <c r="N29" s="1"/>
      <c r="O29" s="1"/>
      <c r="P29" s="1"/>
      <c r="Q29" s="1"/>
      <c r="R29" s="1"/>
      <c r="S29" s="1"/>
      <c r="T29" s="1"/>
      <c r="U29" s="1"/>
      <c r="V29" s="1"/>
      <c r="W29" s="1"/>
      <c r="X29" s="1"/>
      <c r="Y29" s="1"/>
      <c r="Z29" s="1"/>
    </row>
    <row r="30" ht="15.0" customHeight="1">
      <c r="A30" s="1"/>
      <c r="B30" s="2"/>
      <c r="C30" s="1"/>
      <c r="D30" s="1"/>
      <c r="E30" s="1"/>
      <c r="F30" s="1"/>
      <c r="G30" s="1"/>
      <c r="H30" s="1"/>
      <c r="I30" s="1"/>
      <c r="J30" s="1"/>
      <c r="K30" s="1"/>
      <c r="L30" s="1"/>
      <c r="M30" s="1"/>
      <c r="N30" s="1"/>
      <c r="O30" s="1"/>
      <c r="P30" s="1"/>
      <c r="Q30" s="1"/>
      <c r="R30" s="1"/>
      <c r="S30" s="1"/>
      <c r="T30" s="1"/>
      <c r="U30" s="1"/>
      <c r="V30" s="1"/>
      <c r="W30" s="1"/>
      <c r="X30" s="1"/>
      <c r="Y30" s="1"/>
      <c r="Z30" s="1"/>
    </row>
    <row r="31" ht="15.0" customHeight="1">
      <c r="A31" s="1"/>
      <c r="B31" s="2"/>
      <c r="C31" s="1"/>
      <c r="D31" s="1"/>
      <c r="E31" s="1"/>
      <c r="F31" s="1"/>
      <c r="G31" s="1"/>
      <c r="H31" s="1"/>
      <c r="I31" s="1"/>
      <c r="J31" s="1"/>
      <c r="K31" s="1"/>
      <c r="L31" s="1"/>
      <c r="M31" s="1"/>
      <c r="N31" s="1"/>
      <c r="O31" s="1"/>
      <c r="P31" s="1"/>
      <c r="Q31" s="1"/>
      <c r="R31" s="1"/>
      <c r="S31" s="1"/>
      <c r="T31" s="1"/>
      <c r="U31" s="1"/>
      <c r="V31" s="1"/>
      <c r="W31" s="1"/>
      <c r="X31" s="1"/>
      <c r="Y31" s="1"/>
      <c r="Z31" s="1"/>
    </row>
    <row r="32" ht="15.0" customHeight="1">
      <c r="A32" s="1"/>
      <c r="B32" s="2"/>
      <c r="C32" s="1"/>
      <c r="D32" s="1"/>
      <c r="E32" s="1"/>
      <c r="F32" s="1"/>
      <c r="G32" s="1"/>
      <c r="H32" s="1"/>
      <c r="I32" s="1"/>
      <c r="J32" s="1"/>
      <c r="K32" s="1"/>
      <c r="L32" s="1"/>
      <c r="M32" s="1"/>
      <c r="N32" s="1"/>
      <c r="O32" s="1"/>
      <c r="P32" s="1"/>
      <c r="Q32" s="1"/>
      <c r="R32" s="1"/>
      <c r="S32" s="1"/>
      <c r="T32" s="1"/>
      <c r="U32" s="1"/>
      <c r="V32" s="1"/>
      <c r="W32" s="1"/>
      <c r="X32" s="1"/>
      <c r="Y32" s="1"/>
      <c r="Z32" s="1"/>
    </row>
    <row r="33" ht="15.0" customHeight="1">
      <c r="A33" s="1"/>
      <c r="B33" s="2"/>
      <c r="C33" s="1"/>
      <c r="D33" s="1"/>
      <c r="E33" s="1"/>
      <c r="F33" s="1"/>
      <c r="G33" s="1"/>
      <c r="H33" s="1"/>
      <c r="I33" s="1"/>
      <c r="J33" s="1"/>
      <c r="K33" s="1"/>
      <c r="L33" s="1"/>
      <c r="M33" s="1"/>
      <c r="N33" s="1"/>
      <c r="O33" s="1"/>
      <c r="P33" s="1"/>
      <c r="Q33" s="1"/>
      <c r="R33" s="1"/>
      <c r="S33" s="1"/>
      <c r="T33" s="1"/>
      <c r="U33" s="1"/>
      <c r="V33" s="1"/>
      <c r="W33" s="1"/>
      <c r="X33" s="1"/>
      <c r="Y33" s="1"/>
      <c r="Z33" s="1"/>
    </row>
    <row r="34" ht="15.0" customHeight="1">
      <c r="A34" s="1"/>
      <c r="B34" s="2"/>
      <c r="C34" s="1"/>
      <c r="D34" s="1"/>
      <c r="E34" s="1"/>
      <c r="F34" s="1"/>
      <c r="G34" s="1"/>
      <c r="H34" s="1"/>
      <c r="I34" s="1"/>
      <c r="J34" s="1"/>
      <c r="K34" s="1"/>
      <c r="L34" s="1"/>
      <c r="M34" s="1"/>
      <c r="N34" s="1"/>
      <c r="O34" s="1"/>
      <c r="P34" s="1"/>
      <c r="Q34" s="1"/>
      <c r="R34" s="1"/>
      <c r="S34" s="1"/>
      <c r="T34" s="1"/>
      <c r="U34" s="1"/>
      <c r="V34" s="1"/>
      <c r="W34" s="1"/>
      <c r="X34" s="1"/>
      <c r="Y34" s="1"/>
      <c r="Z34" s="1"/>
    </row>
    <row r="35" ht="15.0" customHeight="1">
      <c r="A35" s="1"/>
      <c r="B35" s="2"/>
      <c r="C35" s="1"/>
      <c r="D35" s="1"/>
      <c r="E35" s="1"/>
      <c r="F35" s="1"/>
      <c r="G35" s="1"/>
      <c r="H35" s="1"/>
      <c r="I35" s="1"/>
      <c r="J35" s="1"/>
      <c r="K35" s="1"/>
      <c r="L35" s="1"/>
      <c r="M35" s="1"/>
      <c r="N35" s="1"/>
      <c r="O35" s="1"/>
      <c r="P35" s="1"/>
      <c r="Q35" s="1"/>
      <c r="R35" s="1"/>
      <c r="S35" s="1"/>
      <c r="T35" s="1"/>
      <c r="U35" s="1"/>
      <c r="V35" s="1"/>
      <c r="W35" s="1"/>
      <c r="X35" s="1"/>
      <c r="Y35" s="1"/>
      <c r="Z35" s="1"/>
    </row>
    <row r="36" ht="15.0" customHeight="1">
      <c r="A36" s="1"/>
      <c r="B36" s="2"/>
      <c r="C36" s="1"/>
      <c r="D36" s="1"/>
      <c r="E36" s="1"/>
      <c r="F36" s="1"/>
      <c r="G36" s="1"/>
      <c r="H36" s="1"/>
      <c r="I36" s="1"/>
      <c r="J36" s="1"/>
      <c r="K36" s="1"/>
      <c r="L36" s="1"/>
      <c r="M36" s="1"/>
      <c r="N36" s="1"/>
      <c r="O36" s="1"/>
      <c r="P36" s="1"/>
      <c r="Q36" s="1"/>
      <c r="R36" s="1"/>
      <c r="S36" s="1"/>
      <c r="T36" s="1"/>
      <c r="U36" s="1"/>
      <c r="V36" s="1"/>
      <c r="W36" s="1"/>
      <c r="X36" s="1"/>
      <c r="Y36" s="1"/>
      <c r="Z36" s="1"/>
    </row>
    <row r="37" ht="15.0" customHeight="1">
      <c r="A37" s="1"/>
      <c r="B37" s="2"/>
      <c r="C37" s="1"/>
      <c r="D37" s="1"/>
      <c r="E37" s="1"/>
      <c r="F37" s="1"/>
      <c r="G37" s="1"/>
      <c r="H37" s="1"/>
      <c r="I37" s="1"/>
      <c r="J37" s="1"/>
      <c r="K37" s="1"/>
      <c r="L37" s="1"/>
      <c r="M37" s="1"/>
      <c r="N37" s="1"/>
      <c r="O37" s="1"/>
      <c r="P37" s="1"/>
      <c r="Q37" s="1"/>
      <c r="R37" s="1"/>
      <c r="S37" s="1"/>
      <c r="T37" s="1"/>
      <c r="U37" s="1"/>
      <c r="V37" s="1"/>
      <c r="W37" s="1"/>
      <c r="X37" s="1"/>
      <c r="Y37" s="1"/>
      <c r="Z37" s="1"/>
    </row>
    <row r="38" ht="15.0" customHeight="1">
      <c r="A38" s="1"/>
      <c r="B38" s="2"/>
      <c r="C38" s="1"/>
      <c r="D38" s="1"/>
      <c r="E38" s="1"/>
      <c r="F38" s="1"/>
      <c r="G38" s="1"/>
      <c r="H38" s="1"/>
      <c r="I38" s="1"/>
      <c r="J38" s="1"/>
      <c r="K38" s="1"/>
      <c r="L38" s="1"/>
      <c r="M38" s="1"/>
      <c r="N38" s="1"/>
      <c r="O38" s="1"/>
      <c r="P38" s="1"/>
      <c r="Q38" s="1"/>
      <c r="R38" s="1"/>
      <c r="S38" s="1"/>
      <c r="T38" s="1"/>
      <c r="U38" s="1"/>
      <c r="V38" s="1"/>
      <c r="W38" s="1"/>
      <c r="X38" s="1"/>
      <c r="Y38" s="1"/>
      <c r="Z38" s="1"/>
    </row>
    <row r="39" ht="15.0" customHeight="1">
      <c r="A39" s="1"/>
      <c r="B39" s="2"/>
      <c r="C39" s="1"/>
      <c r="D39" s="1"/>
      <c r="E39" s="1"/>
      <c r="F39" s="1"/>
      <c r="G39" s="1"/>
      <c r="H39" s="1"/>
      <c r="I39" s="1"/>
      <c r="J39" s="1"/>
      <c r="K39" s="1"/>
      <c r="L39" s="1"/>
      <c r="M39" s="1"/>
      <c r="N39" s="1"/>
      <c r="O39" s="1"/>
      <c r="P39" s="1"/>
      <c r="Q39" s="1"/>
      <c r="R39" s="1"/>
      <c r="S39" s="1"/>
      <c r="T39" s="1"/>
      <c r="U39" s="1"/>
      <c r="V39" s="1"/>
      <c r="W39" s="1"/>
      <c r="X39" s="1"/>
      <c r="Y39" s="1"/>
      <c r="Z39" s="1"/>
    </row>
    <row r="40" ht="15.0" customHeight="1">
      <c r="A40" s="1"/>
      <c r="B40" s="2"/>
      <c r="C40" s="1"/>
      <c r="D40" s="1"/>
      <c r="E40" s="1"/>
      <c r="F40" s="1"/>
      <c r="G40" s="1"/>
      <c r="H40" s="1"/>
      <c r="I40" s="1"/>
      <c r="J40" s="1"/>
      <c r="K40" s="1"/>
      <c r="L40" s="1"/>
      <c r="M40" s="1"/>
      <c r="N40" s="1"/>
      <c r="O40" s="1"/>
      <c r="P40" s="1"/>
      <c r="Q40" s="1"/>
      <c r="R40" s="1"/>
      <c r="S40" s="1"/>
      <c r="T40" s="1"/>
      <c r="U40" s="1"/>
      <c r="V40" s="1"/>
      <c r="W40" s="1"/>
      <c r="X40" s="1"/>
      <c r="Y40" s="1"/>
      <c r="Z40" s="1"/>
    </row>
    <row r="41" ht="15.0" customHeight="1">
      <c r="A41" s="1"/>
      <c r="B41" s="2"/>
      <c r="C41" s="1"/>
      <c r="D41" s="1"/>
      <c r="E41" s="1"/>
      <c r="F41" s="1"/>
      <c r="G41" s="1"/>
      <c r="H41" s="1"/>
      <c r="I41" s="1"/>
      <c r="J41" s="1"/>
      <c r="K41" s="1"/>
      <c r="L41" s="1"/>
      <c r="M41" s="1"/>
      <c r="N41" s="1"/>
      <c r="O41" s="1"/>
      <c r="P41" s="1"/>
      <c r="Q41" s="1"/>
      <c r="R41" s="1"/>
      <c r="S41" s="1"/>
      <c r="T41" s="1"/>
      <c r="U41" s="1"/>
      <c r="V41" s="1"/>
      <c r="W41" s="1"/>
      <c r="X41" s="1"/>
      <c r="Y41" s="1"/>
      <c r="Z41" s="1"/>
    </row>
    <row r="42" ht="15.0" customHeight="1">
      <c r="A42" s="1"/>
      <c r="B42" s="2"/>
      <c r="C42" s="1"/>
      <c r="D42" s="1"/>
      <c r="E42" s="1"/>
      <c r="F42" s="1"/>
      <c r="G42" s="1"/>
      <c r="H42" s="1"/>
      <c r="I42" s="1"/>
      <c r="J42" s="1"/>
      <c r="K42" s="1"/>
      <c r="L42" s="1"/>
      <c r="M42" s="1"/>
      <c r="N42" s="1"/>
      <c r="O42" s="1"/>
      <c r="P42" s="1"/>
      <c r="Q42" s="1"/>
      <c r="R42" s="1"/>
      <c r="S42" s="1"/>
      <c r="T42" s="1"/>
      <c r="U42" s="1"/>
      <c r="V42" s="1"/>
      <c r="W42" s="1"/>
      <c r="X42" s="1"/>
      <c r="Y42" s="1"/>
      <c r="Z42" s="1"/>
    </row>
    <row r="43" ht="15.0" customHeight="1">
      <c r="A43" s="1"/>
      <c r="B43" s="2"/>
      <c r="C43" s="1"/>
      <c r="D43" s="1"/>
      <c r="E43" s="1"/>
      <c r="F43" s="1"/>
      <c r="G43" s="1"/>
      <c r="H43" s="1"/>
      <c r="I43" s="1"/>
      <c r="J43" s="1"/>
      <c r="K43" s="1"/>
      <c r="L43" s="1"/>
      <c r="M43" s="1"/>
      <c r="N43" s="1"/>
      <c r="O43" s="1"/>
      <c r="P43" s="1"/>
      <c r="Q43" s="1"/>
      <c r="R43" s="1"/>
      <c r="S43" s="1"/>
      <c r="T43" s="1"/>
      <c r="U43" s="1"/>
      <c r="V43" s="1"/>
      <c r="W43" s="1"/>
      <c r="X43" s="1"/>
      <c r="Y43" s="1"/>
      <c r="Z43" s="1"/>
    </row>
    <row r="44" ht="15.0" customHeight="1">
      <c r="A44" s="1"/>
      <c r="B44" s="2"/>
      <c r="C44" s="1"/>
      <c r="D44" s="1"/>
      <c r="E44" s="1"/>
      <c r="F44" s="1"/>
      <c r="G44" s="1"/>
      <c r="H44" s="1"/>
      <c r="I44" s="1"/>
      <c r="J44" s="1"/>
      <c r="K44" s="1"/>
      <c r="L44" s="1"/>
      <c r="M44" s="1"/>
      <c r="N44" s="1"/>
      <c r="O44" s="1"/>
      <c r="P44" s="1"/>
      <c r="Q44" s="1"/>
      <c r="R44" s="1"/>
      <c r="S44" s="1"/>
      <c r="T44" s="1"/>
      <c r="U44" s="1"/>
      <c r="V44" s="1"/>
      <c r="W44" s="1"/>
      <c r="X44" s="1"/>
      <c r="Y44" s="1"/>
      <c r="Z44" s="1"/>
    </row>
    <row r="45" ht="15.0" customHeight="1">
      <c r="A45" s="1"/>
      <c r="B45" s="2"/>
      <c r="C45" s="1"/>
      <c r="D45" s="1"/>
      <c r="E45" s="1"/>
      <c r="F45" s="1"/>
      <c r="G45" s="1"/>
      <c r="H45" s="1"/>
      <c r="I45" s="1"/>
      <c r="J45" s="1"/>
      <c r="K45" s="1"/>
      <c r="L45" s="1"/>
      <c r="M45" s="1"/>
      <c r="N45" s="1"/>
      <c r="O45" s="1"/>
      <c r="P45" s="1"/>
      <c r="Q45" s="1"/>
      <c r="R45" s="1"/>
      <c r="S45" s="1"/>
      <c r="T45" s="1"/>
      <c r="U45" s="1"/>
      <c r="V45" s="1"/>
      <c r="W45" s="1"/>
      <c r="X45" s="1"/>
      <c r="Y45" s="1"/>
      <c r="Z45" s="1"/>
    </row>
    <row r="46" ht="15.0" customHeight="1">
      <c r="A46" s="1"/>
      <c r="B46" s="2"/>
      <c r="C46" s="1"/>
      <c r="D46" s="1"/>
      <c r="E46" s="1"/>
      <c r="F46" s="1"/>
      <c r="G46" s="1"/>
      <c r="H46" s="1"/>
      <c r="I46" s="1"/>
      <c r="J46" s="1"/>
      <c r="K46" s="1"/>
      <c r="L46" s="1"/>
      <c r="M46" s="1"/>
      <c r="N46" s="1"/>
      <c r="O46" s="1"/>
      <c r="P46" s="1"/>
      <c r="Q46" s="1"/>
      <c r="R46" s="1"/>
      <c r="S46" s="1"/>
      <c r="T46" s="1"/>
      <c r="U46" s="1"/>
      <c r="V46" s="1"/>
      <c r="W46" s="1"/>
      <c r="X46" s="1"/>
      <c r="Y46" s="1"/>
      <c r="Z46" s="1"/>
    </row>
    <row r="47" ht="15.0" customHeight="1">
      <c r="A47" s="1"/>
      <c r="B47" s="2"/>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2"/>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2"/>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2"/>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2"/>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2"/>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2"/>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2"/>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2"/>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2"/>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2"/>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2"/>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2"/>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2"/>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2"/>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2"/>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2"/>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2"/>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2"/>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2"/>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2"/>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2"/>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2"/>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2"/>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2"/>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2"/>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2"/>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2"/>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2"/>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2"/>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2"/>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2"/>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2"/>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2"/>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2"/>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2"/>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2"/>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2"/>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2"/>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2"/>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2"/>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2"/>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2"/>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2"/>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2"/>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2"/>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2"/>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2"/>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2"/>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2"/>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2"/>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2"/>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2"/>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sheetData>
  <hyperlinks>
    <hyperlink display="As a 1st step in planning, update cell B2 to the current planning year" location="'Profit and Loss Budget'!B2" ref="B13"/>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0.1" defaultRowHeight="15.0" outlineLevelCol="1" outlineLevelRow="1"/>
  <cols>
    <col customWidth="1" hidden="1" min="1" max="1" width="27.6" outlineLevel="1"/>
    <col collapsed="1" customWidth="1" min="2" max="2" width="30.9"/>
    <col customWidth="1" min="3" max="14" width="9.0"/>
    <col customWidth="1" min="15" max="15" width="10.8"/>
    <col customWidth="1" min="16" max="18" width="12.3"/>
    <col customWidth="1" min="19" max="27" width="10.6"/>
  </cols>
  <sheetData>
    <row r="1" ht="15.75" customHeight="1">
      <c r="A1" s="12"/>
      <c r="B1" s="12"/>
      <c r="C1" s="13" t="s">
        <v>12</v>
      </c>
      <c r="D1" s="13" t="s">
        <v>13</v>
      </c>
      <c r="E1" s="13" t="s">
        <v>14</v>
      </c>
      <c r="F1" s="13" t="s">
        <v>15</v>
      </c>
      <c r="G1" s="13" t="s">
        <v>16</v>
      </c>
      <c r="H1" s="13" t="s">
        <v>17</v>
      </c>
      <c r="I1" s="13" t="s">
        <v>18</v>
      </c>
      <c r="J1" s="13" t="s">
        <v>19</v>
      </c>
      <c r="K1" s="13" t="s">
        <v>20</v>
      </c>
      <c r="L1" s="13" t="s">
        <v>21</v>
      </c>
      <c r="M1" s="13" t="s">
        <v>22</v>
      </c>
      <c r="N1" s="13" t="s">
        <v>23</v>
      </c>
      <c r="O1" s="13" t="s">
        <v>24</v>
      </c>
      <c r="P1" s="13"/>
      <c r="Q1" s="14"/>
      <c r="R1" s="14"/>
      <c r="S1" s="14"/>
      <c r="T1" s="14"/>
      <c r="U1" s="1"/>
      <c r="V1" s="1"/>
      <c r="W1" s="1"/>
      <c r="X1" s="1"/>
      <c r="Y1" s="1"/>
      <c r="Z1" s="1"/>
      <c r="AA1" s="1"/>
    </row>
    <row r="2" ht="15.75" customHeight="1" outlineLevel="1">
      <c r="A2" s="12"/>
      <c r="B2" s="15">
        <v>2025.0</v>
      </c>
      <c r="C2" s="16">
        <f>date($B$2,1,31)</f>
        <v>45688</v>
      </c>
      <c r="D2" s="16">
        <f t="shared" ref="D2:N2" si="1">eomonth(C2,1)</f>
        <v>45716</v>
      </c>
      <c r="E2" s="16">
        <f t="shared" si="1"/>
        <v>45747</v>
      </c>
      <c r="F2" s="16">
        <f t="shared" si="1"/>
        <v>45777</v>
      </c>
      <c r="G2" s="16">
        <f t="shared" si="1"/>
        <v>45808</v>
      </c>
      <c r="H2" s="16">
        <f t="shared" si="1"/>
        <v>45838</v>
      </c>
      <c r="I2" s="16">
        <f t="shared" si="1"/>
        <v>45869</v>
      </c>
      <c r="J2" s="16">
        <f t="shared" si="1"/>
        <v>45900</v>
      </c>
      <c r="K2" s="16">
        <f t="shared" si="1"/>
        <v>45930</v>
      </c>
      <c r="L2" s="16">
        <f t="shared" si="1"/>
        <v>45961</v>
      </c>
      <c r="M2" s="16">
        <f t="shared" si="1"/>
        <v>45991</v>
      </c>
      <c r="N2" s="16">
        <f t="shared" si="1"/>
        <v>46022</v>
      </c>
      <c r="O2" s="17"/>
      <c r="P2" s="1"/>
      <c r="Q2" s="1"/>
      <c r="R2" s="1"/>
      <c r="S2" s="1"/>
      <c r="T2" s="1"/>
      <c r="U2" s="1"/>
      <c r="V2" s="1"/>
      <c r="W2" s="1"/>
      <c r="X2" s="1"/>
      <c r="Y2" s="1"/>
      <c r="Z2" s="1"/>
      <c r="AA2" s="1"/>
    </row>
    <row r="3" ht="15.75" customHeight="1" outlineLevel="1">
      <c r="A3" s="12"/>
      <c r="B3" s="18"/>
      <c r="C3" s="19" t="s">
        <v>25</v>
      </c>
      <c r="D3" s="19" t="s">
        <v>25</v>
      </c>
      <c r="E3" s="19" t="s">
        <v>25</v>
      </c>
      <c r="F3" s="19" t="s">
        <v>25</v>
      </c>
      <c r="G3" s="19" t="s">
        <v>25</v>
      </c>
      <c r="H3" s="19" t="s">
        <v>25</v>
      </c>
      <c r="I3" s="19" t="s">
        <v>25</v>
      </c>
      <c r="J3" s="19" t="s">
        <v>25</v>
      </c>
      <c r="K3" s="19" t="s">
        <v>25</v>
      </c>
      <c r="L3" s="19" t="s">
        <v>25</v>
      </c>
      <c r="M3" s="19" t="s">
        <v>25</v>
      </c>
      <c r="N3" s="19" t="s">
        <v>25</v>
      </c>
      <c r="O3" s="20" t="s">
        <v>25</v>
      </c>
      <c r="P3" s="1"/>
      <c r="Q3" s="1"/>
      <c r="R3" s="1"/>
      <c r="S3" s="1"/>
      <c r="T3" s="1"/>
      <c r="U3" s="1"/>
      <c r="V3" s="1"/>
      <c r="W3" s="1"/>
      <c r="X3" s="1"/>
      <c r="Y3" s="1"/>
      <c r="Z3" s="1"/>
      <c r="AA3" s="1"/>
    </row>
    <row r="4" ht="15.75" customHeight="1" outlineLevel="1">
      <c r="A4" s="12"/>
      <c r="B4" s="21" t="s">
        <v>26</v>
      </c>
      <c r="C4" s="22"/>
      <c r="D4" s="1"/>
      <c r="E4" s="1"/>
      <c r="F4" s="1"/>
      <c r="G4" s="1"/>
      <c r="H4" s="1"/>
      <c r="I4" s="1"/>
      <c r="J4" s="1"/>
      <c r="K4" s="1"/>
      <c r="L4" s="1"/>
      <c r="M4" s="1"/>
      <c r="N4" s="1"/>
      <c r="O4" s="23"/>
      <c r="P4" s="1"/>
      <c r="Q4" s="1"/>
      <c r="R4" s="1"/>
      <c r="S4" s="1"/>
      <c r="T4" s="1"/>
      <c r="U4" s="1"/>
      <c r="V4" s="1"/>
      <c r="W4" s="1"/>
      <c r="X4" s="1"/>
      <c r="Y4" s="1"/>
      <c r="Z4" s="1"/>
      <c r="AA4" s="1"/>
    </row>
    <row r="5" ht="15.75" customHeight="1" outlineLevel="1">
      <c r="A5" s="24" t="str">
        <f t="shared" ref="A5:A8" si="3">'Profit and Loss Actuals'!A4</f>
        <v>#REF!</v>
      </c>
      <c r="B5" s="25" t="s">
        <v>27</v>
      </c>
      <c r="C5" s="26">
        <f t="shared" ref="C5:N5" si="2">C44*C45</f>
        <v>114380</v>
      </c>
      <c r="D5" s="26">
        <f t="shared" si="2"/>
        <v>114380</v>
      </c>
      <c r="E5" s="26">
        <f t="shared" si="2"/>
        <v>114380</v>
      </c>
      <c r="F5" s="26">
        <f t="shared" si="2"/>
        <v>114380</v>
      </c>
      <c r="G5" s="26">
        <f t="shared" si="2"/>
        <v>114380</v>
      </c>
      <c r="H5" s="26">
        <f t="shared" si="2"/>
        <v>114380</v>
      </c>
      <c r="I5" s="26">
        <f t="shared" si="2"/>
        <v>114380</v>
      </c>
      <c r="J5" s="26">
        <f t="shared" si="2"/>
        <v>114380</v>
      </c>
      <c r="K5" s="26">
        <f t="shared" si="2"/>
        <v>114380</v>
      </c>
      <c r="L5" s="26">
        <f t="shared" si="2"/>
        <v>114380</v>
      </c>
      <c r="M5" s="26">
        <f t="shared" si="2"/>
        <v>114380</v>
      </c>
      <c r="N5" s="26">
        <f t="shared" si="2"/>
        <v>114380</v>
      </c>
      <c r="O5" s="27">
        <f t="shared" ref="O5:O9" si="5">SUM(C5:N5)</f>
        <v>1372560</v>
      </c>
      <c r="P5" s="1"/>
      <c r="Q5" s="22"/>
      <c r="R5" s="22"/>
      <c r="S5" s="1"/>
      <c r="T5" s="1"/>
      <c r="U5" s="1"/>
      <c r="V5" s="1"/>
      <c r="W5" s="1"/>
      <c r="X5" s="1"/>
      <c r="Y5" s="1"/>
      <c r="Z5" s="1"/>
      <c r="AA5" s="1"/>
    </row>
    <row r="6" ht="15.75" customHeight="1" outlineLevel="1">
      <c r="A6" s="24" t="str">
        <f t="shared" si="3"/>
        <v>#REF!</v>
      </c>
      <c r="B6" s="28" t="str">
        <f>'Profit and Loss Budget'!B48</f>
        <v>Parts</v>
      </c>
      <c r="C6" s="26">
        <f t="shared" ref="C6:N6" si="4">C13*(1+C49)</f>
        <v>89216.4</v>
      </c>
      <c r="D6" s="26">
        <f t="shared" si="4"/>
        <v>89216.4</v>
      </c>
      <c r="E6" s="26">
        <f t="shared" si="4"/>
        <v>89216.4</v>
      </c>
      <c r="F6" s="26">
        <f t="shared" si="4"/>
        <v>89216.4</v>
      </c>
      <c r="G6" s="26">
        <f t="shared" si="4"/>
        <v>89216.4</v>
      </c>
      <c r="H6" s="26">
        <f t="shared" si="4"/>
        <v>89216.4</v>
      </c>
      <c r="I6" s="26">
        <f t="shared" si="4"/>
        <v>89216.4</v>
      </c>
      <c r="J6" s="26">
        <f t="shared" si="4"/>
        <v>89216.4</v>
      </c>
      <c r="K6" s="26">
        <f t="shared" si="4"/>
        <v>89216.4</v>
      </c>
      <c r="L6" s="26">
        <f t="shared" si="4"/>
        <v>89216.4</v>
      </c>
      <c r="M6" s="26">
        <f t="shared" si="4"/>
        <v>89216.4</v>
      </c>
      <c r="N6" s="26">
        <f t="shared" si="4"/>
        <v>89216.4</v>
      </c>
      <c r="O6" s="27">
        <f t="shared" si="5"/>
        <v>1070596.8</v>
      </c>
      <c r="P6" s="1"/>
      <c r="Q6" s="22"/>
      <c r="R6" s="22"/>
      <c r="S6" s="1"/>
      <c r="T6" s="1"/>
      <c r="U6" s="1"/>
      <c r="V6" s="1"/>
      <c r="W6" s="1"/>
      <c r="X6" s="1"/>
      <c r="Y6" s="1"/>
      <c r="Z6" s="1"/>
      <c r="AA6" s="1"/>
    </row>
    <row r="7" ht="15.75" customHeight="1" outlineLevel="1">
      <c r="A7" s="24" t="str">
        <f t="shared" si="3"/>
        <v>#REF!</v>
      </c>
      <c r="B7" s="28" t="str">
        <f>'Profit and Loss Budget'!B52</f>
        <v>Sublet</v>
      </c>
      <c r="C7" s="26">
        <f t="shared" ref="C7:N7" si="6">C14*(1+C53)</f>
        <v>2745.12</v>
      </c>
      <c r="D7" s="26">
        <f t="shared" si="6"/>
        <v>2745.12</v>
      </c>
      <c r="E7" s="26">
        <f t="shared" si="6"/>
        <v>2745.12</v>
      </c>
      <c r="F7" s="26">
        <f t="shared" si="6"/>
        <v>2745.12</v>
      </c>
      <c r="G7" s="26">
        <f t="shared" si="6"/>
        <v>2745.12</v>
      </c>
      <c r="H7" s="26">
        <f t="shared" si="6"/>
        <v>2745.12</v>
      </c>
      <c r="I7" s="26">
        <f t="shared" si="6"/>
        <v>2745.12</v>
      </c>
      <c r="J7" s="26">
        <f t="shared" si="6"/>
        <v>2745.12</v>
      </c>
      <c r="K7" s="26">
        <f t="shared" si="6"/>
        <v>2745.12</v>
      </c>
      <c r="L7" s="26">
        <f t="shared" si="6"/>
        <v>2745.12</v>
      </c>
      <c r="M7" s="26">
        <f t="shared" si="6"/>
        <v>2745.12</v>
      </c>
      <c r="N7" s="26">
        <f t="shared" si="6"/>
        <v>2745.12</v>
      </c>
      <c r="O7" s="27">
        <f t="shared" si="5"/>
        <v>32941.44</v>
      </c>
      <c r="P7" s="1"/>
      <c r="Q7" s="22"/>
      <c r="R7" s="22"/>
      <c r="S7" s="1"/>
      <c r="T7" s="1"/>
      <c r="U7" s="1"/>
      <c r="V7" s="1"/>
      <c r="W7" s="1"/>
      <c r="X7" s="1"/>
      <c r="Y7" s="1"/>
      <c r="Z7" s="1"/>
      <c r="AA7" s="1"/>
    </row>
    <row r="8" ht="15.75" customHeight="1" outlineLevel="1">
      <c r="A8" s="24" t="str">
        <f t="shared" si="3"/>
        <v>#REF!</v>
      </c>
      <c r="B8" s="28" t="str">
        <f>'Profit and Loss Budget'!B56</f>
        <v>Shop Supplies</v>
      </c>
      <c r="C8" s="26">
        <f t="shared" ref="C8:N8" si="7">C5*C57</f>
        <v>9150.4</v>
      </c>
      <c r="D8" s="26">
        <f t="shared" si="7"/>
        <v>9150.4</v>
      </c>
      <c r="E8" s="26">
        <f t="shared" si="7"/>
        <v>9150.4</v>
      </c>
      <c r="F8" s="26">
        <f t="shared" si="7"/>
        <v>9150.4</v>
      </c>
      <c r="G8" s="26">
        <f t="shared" si="7"/>
        <v>9150.4</v>
      </c>
      <c r="H8" s="26">
        <f t="shared" si="7"/>
        <v>9150.4</v>
      </c>
      <c r="I8" s="26">
        <f t="shared" si="7"/>
        <v>9150.4</v>
      </c>
      <c r="J8" s="26">
        <f t="shared" si="7"/>
        <v>9150.4</v>
      </c>
      <c r="K8" s="26">
        <f t="shared" si="7"/>
        <v>9150.4</v>
      </c>
      <c r="L8" s="26">
        <f t="shared" si="7"/>
        <v>9150.4</v>
      </c>
      <c r="M8" s="26">
        <f t="shared" si="7"/>
        <v>9150.4</v>
      </c>
      <c r="N8" s="26">
        <f t="shared" si="7"/>
        <v>9150.4</v>
      </c>
      <c r="O8" s="27">
        <f t="shared" si="5"/>
        <v>109804.8</v>
      </c>
      <c r="P8" s="1"/>
      <c r="Q8" s="22"/>
      <c r="R8" s="22"/>
      <c r="S8" s="1"/>
      <c r="T8" s="1"/>
      <c r="U8" s="1"/>
      <c r="V8" s="1"/>
      <c r="W8" s="1"/>
      <c r="X8" s="1"/>
      <c r="Y8" s="1"/>
      <c r="Z8" s="1"/>
      <c r="AA8" s="1"/>
    </row>
    <row r="9" ht="15.75" customHeight="1">
      <c r="A9" s="12"/>
      <c r="B9" s="21" t="s">
        <v>28</v>
      </c>
      <c r="C9" s="29">
        <f t="shared" ref="C9:N9" si="8">SUM(C5:C8)</f>
        <v>215491.92</v>
      </c>
      <c r="D9" s="29">
        <f t="shared" si="8"/>
        <v>215491.92</v>
      </c>
      <c r="E9" s="29">
        <f t="shared" si="8"/>
        <v>215491.92</v>
      </c>
      <c r="F9" s="29">
        <f t="shared" si="8"/>
        <v>215491.92</v>
      </c>
      <c r="G9" s="29">
        <f t="shared" si="8"/>
        <v>215491.92</v>
      </c>
      <c r="H9" s="29">
        <f t="shared" si="8"/>
        <v>215491.92</v>
      </c>
      <c r="I9" s="29">
        <f t="shared" si="8"/>
        <v>215491.92</v>
      </c>
      <c r="J9" s="29">
        <f t="shared" si="8"/>
        <v>215491.92</v>
      </c>
      <c r="K9" s="29">
        <f t="shared" si="8"/>
        <v>215491.92</v>
      </c>
      <c r="L9" s="29">
        <f t="shared" si="8"/>
        <v>215491.92</v>
      </c>
      <c r="M9" s="29">
        <f t="shared" si="8"/>
        <v>215491.92</v>
      </c>
      <c r="N9" s="29">
        <f t="shared" si="8"/>
        <v>215491.92</v>
      </c>
      <c r="O9" s="30">
        <f t="shared" si="5"/>
        <v>2585903.04</v>
      </c>
      <c r="P9" s="31"/>
      <c r="Q9" s="31"/>
      <c r="R9" s="31"/>
      <c r="S9" s="12"/>
      <c r="T9" s="12"/>
      <c r="U9" s="12"/>
      <c r="V9" s="12"/>
      <c r="W9" s="12"/>
      <c r="X9" s="12"/>
      <c r="Y9" s="12"/>
      <c r="Z9" s="12"/>
      <c r="AA9" s="12"/>
    </row>
    <row r="10" ht="15.75" customHeight="1">
      <c r="A10" s="12"/>
      <c r="B10" s="21"/>
      <c r="C10" s="22"/>
      <c r="D10" s="22"/>
      <c r="E10" s="22"/>
      <c r="F10" s="22"/>
      <c r="G10" s="22"/>
      <c r="H10" s="22"/>
      <c r="I10" s="22"/>
      <c r="J10" s="22"/>
      <c r="K10" s="22"/>
      <c r="L10" s="22"/>
      <c r="M10" s="22"/>
      <c r="N10" s="22"/>
      <c r="O10" s="27"/>
      <c r="P10" s="1"/>
      <c r="Q10" s="32" t="s">
        <v>29</v>
      </c>
      <c r="R10" s="22"/>
      <c r="S10" s="1"/>
      <c r="T10" s="1"/>
      <c r="U10" s="1"/>
      <c r="V10" s="1"/>
      <c r="W10" s="1"/>
      <c r="X10" s="1"/>
      <c r="Y10" s="1"/>
      <c r="Z10" s="1"/>
      <c r="AA10" s="1"/>
    </row>
    <row r="11" ht="15.75" customHeight="1" outlineLevel="1">
      <c r="A11" s="12"/>
      <c r="B11" s="21" t="s">
        <v>30</v>
      </c>
      <c r="C11" s="22"/>
      <c r="D11" s="22"/>
      <c r="E11" s="22"/>
      <c r="F11" s="33"/>
      <c r="G11" s="22"/>
      <c r="H11" s="22"/>
      <c r="I11" s="22"/>
      <c r="J11" s="22"/>
      <c r="K11" s="22"/>
      <c r="L11" s="22"/>
      <c r="M11" s="22"/>
      <c r="N11" s="22"/>
      <c r="O11" s="27"/>
      <c r="P11" s="1"/>
      <c r="Q11" s="1"/>
      <c r="R11" s="1"/>
      <c r="S11" s="1"/>
      <c r="T11" s="1"/>
      <c r="U11" s="1"/>
      <c r="V11" s="1"/>
      <c r="W11" s="1"/>
      <c r="X11" s="1"/>
      <c r="Y11" s="1"/>
      <c r="Z11" s="1"/>
      <c r="AA11" s="1"/>
    </row>
    <row r="12" ht="15.75" customHeight="1" outlineLevel="1">
      <c r="A12" s="24" t="str">
        <f t="shared" ref="A12:A15" si="9">'Profit and Loss Actuals'!A11</f>
        <v>#REF!</v>
      </c>
      <c r="B12" s="25" t="str">
        <f t="shared" ref="B12:B15" si="10">B5</f>
        <v>Labor (Technician and Parts Runner)</v>
      </c>
      <c r="C12" s="22">
        <f>('People Budget'!C22+'People Budget'!C35)</f>
        <v>48668.8</v>
      </c>
      <c r="D12" s="22">
        <f>('People Budget'!D22+'People Budget'!D35)</f>
        <v>48668.8</v>
      </c>
      <c r="E12" s="22">
        <f>('People Budget'!E22+'People Budget'!E35)</f>
        <v>48668.8</v>
      </c>
      <c r="F12" s="22">
        <f>('People Budget'!F22+'People Budget'!F35)</f>
        <v>48668.8</v>
      </c>
      <c r="G12" s="22">
        <f>('People Budget'!G22+'People Budget'!G35)</f>
        <v>48668.8</v>
      </c>
      <c r="H12" s="22">
        <f>('People Budget'!H22+'People Budget'!H35)</f>
        <v>48668.8</v>
      </c>
      <c r="I12" s="22">
        <f>('People Budget'!I22+'People Budget'!I35)</f>
        <v>48668.8</v>
      </c>
      <c r="J12" s="22">
        <f>('People Budget'!J22+'People Budget'!J35)</f>
        <v>48668.8</v>
      </c>
      <c r="K12" s="22">
        <f>('People Budget'!K22+'People Budget'!K35)</f>
        <v>48668.8</v>
      </c>
      <c r="L12" s="22">
        <f>('People Budget'!L22+'People Budget'!L35)</f>
        <v>48668.8</v>
      </c>
      <c r="M12" s="22">
        <f>('People Budget'!M22+'People Budget'!M35)</f>
        <v>48668.8</v>
      </c>
      <c r="N12" s="22">
        <f>('People Budget'!N22+'People Budget'!N35)</f>
        <v>48668.8</v>
      </c>
      <c r="O12" s="27">
        <f t="shared" ref="O12:O16" si="12">SUM(C12:N12)</f>
        <v>584025.6</v>
      </c>
      <c r="P12" s="1"/>
      <c r="Q12" s="1"/>
      <c r="R12" s="1"/>
      <c r="S12" s="34"/>
      <c r="T12" s="1"/>
      <c r="U12" s="1"/>
      <c r="V12" s="1"/>
      <c r="W12" s="1"/>
      <c r="X12" s="1"/>
      <c r="Y12" s="1"/>
      <c r="Z12" s="1"/>
      <c r="AA12" s="1"/>
    </row>
    <row r="13" ht="15.75" customHeight="1" outlineLevel="1">
      <c r="A13" s="24" t="str">
        <f t="shared" si="9"/>
        <v>#REF!</v>
      </c>
      <c r="B13" s="28" t="str">
        <f t="shared" si="10"/>
        <v>Parts</v>
      </c>
      <c r="C13" s="22">
        <f t="shared" ref="C13:N13" si="11">C5*C50</f>
        <v>68628</v>
      </c>
      <c r="D13" s="22">
        <f t="shared" si="11"/>
        <v>68628</v>
      </c>
      <c r="E13" s="22">
        <f t="shared" si="11"/>
        <v>68628</v>
      </c>
      <c r="F13" s="22">
        <f t="shared" si="11"/>
        <v>68628</v>
      </c>
      <c r="G13" s="22">
        <f t="shared" si="11"/>
        <v>68628</v>
      </c>
      <c r="H13" s="22">
        <f t="shared" si="11"/>
        <v>68628</v>
      </c>
      <c r="I13" s="22">
        <f t="shared" si="11"/>
        <v>68628</v>
      </c>
      <c r="J13" s="22">
        <f t="shared" si="11"/>
        <v>68628</v>
      </c>
      <c r="K13" s="22">
        <f t="shared" si="11"/>
        <v>68628</v>
      </c>
      <c r="L13" s="22">
        <f t="shared" si="11"/>
        <v>68628</v>
      </c>
      <c r="M13" s="22">
        <f t="shared" si="11"/>
        <v>68628</v>
      </c>
      <c r="N13" s="22">
        <f t="shared" si="11"/>
        <v>68628</v>
      </c>
      <c r="O13" s="27">
        <f t="shared" si="12"/>
        <v>823536</v>
      </c>
      <c r="P13" s="1"/>
      <c r="Q13" s="1"/>
      <c r="R13" s="1"/>
      <c r="S13" s="34"/>
      <c r="T13" s="1"/>
      <c r="U13" s="1"/>
      <c r="V13" s="1"/>
      <c r="W13" s="1"/>
      <c r="X13" s="1"/>
      <c r="Y13" s="1"/>
      <c r="Z13" s="1"/>
      <c r="AA13" s="1"/>
    </row>
    <row r="14" ht="15.75" customHeight="1" outlineLevel="1">
      <c r="A14" s="24" t="str">
        <f t="shared" si="9"/>
        <v>#REF!</v>
      </c>
      <c r="B14" s="28" t="str">
        <f t="shared" si="10"/>
        <v>Sublet</v>
      </c>
      <c r="C14" s="35">
        <f t="shared" ref="C14:N14" si="13">C5*C54</f>
        <v>2287.6</v>
      </c>
      <c r="D14" s="35">
        <f t="shared" si="13"/>
        <v>2287.6</v>
      </c>
      <c r="E14" s="35">
        <f t="shared" si="13"/>
        <v>2287.6</v>
      </c>
      <c r="F14" s="35">
        <f t="shared" si="13"/>
        <v>2287.6</v>
      </c>
      <c r="G14" s="35">
        <f t="shared" si="13"/>
        <v>2287.6</v>
      </c>
      <c r="H14" s="35">
        <f t="shared" si="13"/>
        <v>2287.6</v>
      </c>
      <c r="I14" s="35">
        <f t="shared" si="13"/>
        <v>2287.6</v>
      </c>
      <c r="J14" s="35">
        <f t="shared" si="13"/>
        <v>2287.6</v>
      </c>
      <c r="K14" s="35">
        <f t="shared" si="13"/>
        <v>2287.6</v>
      </c>
      <c r="L14" s="35">
        <f t="shared" si="13"/>
        <v>2287.6</v>
      </c>
      <c r="M14" s="35">
        <f t="shared" si="13"/>
        <v>2287.6</v>
      </c>
      <c r="N14" s="35">
        <f t="shared" si="13"/>
        <v>2287.6</v>
      </c>
      <c r="O14" s="27">
        <f t="shared" si="12"/>
        <v>27451.2</v>
      </c>
      <c r="P14" s="1"/>
      <c r="Q14" s="1"/>
      <c r="R14" s="1"/>
      <c r="S14" s="34"/>
      <c r="T14" s="1"/>
      <c r="U14" s="1"/>
      <c r="V14" s="1"/>
      <c r="W14" s="1"/>
      <c r="X14" s="1"/>
      <c r="Y14" s="1"/>
      <c r="Z14" s="1"/>
      <c r="AA14" s="1"/>
    </row>
    <row r="15" ht="15.75" customHeight="1" outlineLevel="1">
      <c r="A15" s="24" t="str">
        <f t="shared" si="9"/>
        <v>#REF!</v>
      </c>
      <c r="B15" s="28" t="str">
        <f t="shared" si="10"/>
        <v>Shop Supplies</v>
      </c>
      <c r="C15" s="22">
        <f>'Profit and Loss Budget'!C5*'Profit and Loss Budget'!C58</f>
        <v>4575.2</v>
      </c>
      <c r="D15" s="22">
        <f>'Profit and Loss Budget'!D5*'Profit and Loss Budget'!D58</f>
        <v>4575.2</v>
      </c>
      <c r="E15" s="22">
        <f>'Profit and Loss Budget'!E5*'Profit and Loss Budget'!E58</f>
        <v>4575.2</v>
      </c>
      <c r="F15" s="22">
        <f>'Profit and Loss Budget'!F5*'Profit and Loss Budget'!F58</f>
        <v>4575.2</v>
      </c>
      <c r="G15" s="22">
        <f>'Profit and Loss Budget'!G5*'Profit and Loss Budget'!G58</f>
        <v>4575.2</v>
      </c>
      <c r="H15" s="22">
        <f>'Profit and Loss Budget'!H5*'Profit and Loss Budget'!H58</f>
        <v>4575.2</v>
      </c>
      <c r="I15" s="22">
        <f>'Profit and Loss Budget'!I5*'Profit and Loss Budget'!I58</f>
        <v>4575.2</v>
      </c>
      <c r="J15" s="22">
        <f>'Profit and Loss Budget'!J5*'Profit and Loss Budget'!J58</f>
        <v>4575.2</v>
      </c>
      <c r="K15" s="22">
        <f>'Profit and Loss Budget'!K5*'Profit and Loss Budget'!K58</f>
        <v>4575.2</v>
      </c>
      <c r="L15" s="22">
        <f>'Profit and Loss Budget'!L5*'Profit and Loss Budget'!L58</f>
        <v>4575.2</v>
      </c>
      <c r="M15" s="22">
        <f>'Profit and Loss Budget'!M5*'Profit and Loss Budget'!M58</f>
        <v>4575.2</v>
      </c>
      <c r="N15" s="22">
        <f>'Profit and Loss Budget'!N5*'Profit and Loss Budget'!N58</f>
        <v>4575.2</v>
      </c>
      <c r="O15" s="27">
        <f t="shared" si="12"/>
        <v>54902.4</v>
      </c>
      <c r="P15" s="1"/>
      <c r="Q15" s="1"/>
      <c r="R15" s="1"/>
      <c r="S15" s="34"/>
      <c r="T15" s="1"/>
      <c r="U15" s="1"/>
      <c r="V15" s="1"/>
      <c r="W15" s="1"/>
      <c r="X15" s="1"/>
      <c r="Y15" s="1"/>
      <c r="Z15" s="1"/>
      <c r="AA15" s="1"/>
    </row>
    <row r="16" ht="15.75" customHeight="1">
      <c r="A16" s="36"/>
      <c r="B16" s="37" t="s">
        <v>31</v>
      </c>
      <c r="C16" s="29">
        <f t="shared" ref="C16:N16" si="14">SUM(C12:C15)</f>
        <v>124159.6</v>
      </c>
      <c r="D16" s="29">
        <f t="shared" si="14"/>
        <v>124159.6</v>
      </c>
      <c r="E16" s="29">
        <f t="shared" si="14"/>
        <v>124159.6</v>
      </c>
      <c r="F16" s="29">
        <f t="shared" si="14"/>
        <v>124159.6</v>
      </c>
      <c r="G16" s="29">
        <f t="shared" si="14"/>
        <v>124159.6</v>
      </c>
      <c r="H16" s="29">
        <f t="shared" si="14"/>
        <v>124159.6</v>
      </c>
      <c r="I16" s="29">
        <f t="shared" si="14"/>
        <v>124159.6</v>
      </c>
      <c r="J16" s="29">
        <f t="shared" si="14"/>
        <v>124159.6</v>
      </c>
      <c r="K16" s="29">
        <f t="shared" si="14"/>
        <v>124159.6</v>
      </c>
      <c r="L16" s="29">
        <f t="shared" si="14"/>
        <v>124159.6</v>
      </c>
      <c r="M16" s="29">
        <f t="shared" si="14"/>
        <v>124159.6</v>
      </c>
      <c r="N16" s="29">
        <f t="shared" si="14"/>
        <v>124159.6</v>
      </c>
      <c r="O16" s="30">
        <f t="shared" si="12"/>
        <v>1489915.2</v>
      </c>
      <c r="P16" s="12"/>
      <c r="Q16" s="12"/>
      <c r="R16" s="12"/>
      <c r="S16" s="12"/>
      <c r="T16" s="12"/>
      <c r="U16" s="12"/>
      <c r="V16" s="12"/>
      <c r="W16" s="12"/>
      <c r="X16" s="12"/>
      <c r="Y16" s="12"/>
      <c r="Z16" s="12"/>
      <c r="AA16" s="12"/>
    </row>
    <row r="17" ht="15.75" customHeight="1">
      <c r="A17" s="12"/>
      <c r="B17" s="21"/>
      <c r="C17" s="22"/>
      <c r="D17" s="22"/>
      <c r="E17" s="22"/>
      <c r="F17" s="22"/>
      <c r="G17" s="22"/>
      <c r="H17" s="22"/>
      <c r="I17" s="22"/>
      <c r="J17" s="22"/>
      <c r="K17" s="22"/>
      <c r="L17" s="22"/>
      <c r="M17" s="22"/>
      <c r="N17" s="22"/>
      <c r="O17" s="27"/>
      <c r="P17" s="1"/>
      <c r="Q17" s="1"/>
      <c r="R17" s="1"/>
      <c r="S17" s="1"/>
      <c r="T17" s="1"/>
      <c r="U17" s="1"/>
      <c r="V17" s="1"/>
      <c r="W17" s="1"/>
      <c r="X17" s="1"/>
      <c r="Y17" s="1"/>
      <c r="Z17" s="1"/>
      <c r="AA17" s="1"/>
    </row>
    <row r="18" ht="15.75" customHeight="1">
      <c r="A18" s="36"/>
      <c r="B18" s="37" t="s">
        <v>32</v>
      </c>
      <c r="C18" s="1"/>
      <c r="D18" s="1"/>
      <c r="E18" s="1"/>
      <c r="F18" s="1"/>
      <c r="G18" s="1"/>
      <c r="H18" s="1"/>
      <c r="I18" s="1"/>
      <c r="J18" s="1"/>
      <c r="K18" s="1"/>
      <c r="L18" s="1"/>
      <c r="M18" s="1"/>
      <c r="N18" s="1"/>
      <c r="O18" s="23"/>
      <c r="P18" s="12"/>
      <c r="Q18" s="12"/>
      <c r="R18" s="31"/>
      <c r="S18" s="12"/>
      <c r="T18" s="12"/>
      <c r="U18" s="12"/>
      <c r="V18" s="12"/>
      <c r="W18" s="12"/>
      <c r="X18" s="12"/>
      <c r="Y18" s="12"/>
      <c r="Z18" s="12"/>
      <c r="AA18" s="12"/>
    </row>
    <row r="19" ht="15.75" customHeight="1">
      <c r="A19" s="24" t="str">
        <f t="shared" ref="A19:A22" si="16">'Profit and Loss Actuals'!A18</f>
        <v>#REF!</v>
      </c>
      <c r="B19" s="28" t="str">
        <f>B5</f>
        <v>Labor (Technician and Parts Runner)</v>
      </c>
      <c r="C19" s="22">
        <f t="shared" ref="C19:N19" si="15">C5-C12</f>
        <v>65711.2</v>
      </c>
      <c r="D19" s="22">
        <f t="shared" si="15"/>
        <v>65711.2</v>
      </c>
      <c r="E19" s="22">
        <f t="shared" si="15"/>
        <v>65711.2</v>
      </c>
      <c r="F19" s="22">
        <f t="shared" si="15"/>
        <v>65711.2</v>
      </c>
      <c r="G19" s="22">
        <f t="shared" si="15"/>
        <v>65711.2</v>
      </c>
      <c r="H19" s="22">
        <f t="shared" si="15"/>
        <v>65711.2</v>
      </c>
      <c r="I19" s="22">
        <f t="shared" si="15"/>
        <v>65711.2</v>
      </c>
      <c r="J19" s="22">
        <f t="shared" si="15"/>
        <v>65711.2</v>
      </c>
      <c r="K19" s="22">
        <f t="shared" si="15"/>
        <v>65711.2</v>
      </c>
      <c r="L19" s="22">
        <f t="shared" si="15"/>
        <v>65711.2</v>
      </c>
      <c r="M19" s="22">
        <f t="shared" si="15"/>
        <v>65711.2</v>
      </c>
      <c r="N19" s="22">
        <f t="shared" si="15"/>
        <v>65711.2</v>
      </c>
      <c r="O19" s="27">
        <f t="shared" ref="O19:O23" si="18">SUM(C19:N19)</f>
        <v>788534.4</v>
      </c>
      <c r="P19" s="1"/>
      <c r="Q19" s="38"/>
      <c r="R19" s="1"/>
      <c r="S19" s="1"/>
      <c r="T19" s="1"/>
      <c r="U19" s="1"/>
      <c r="V19" s="1"/>
      <c r="W19" s="1"/>
      <c r="X19" s="1"/>
      <c r="Y19" s="1"/>
      <c r="Z19" s="1"/>
      <c r="AA19" s="1"/>
    </row>
    <row r="20" ht="15.75" customHeight="1">
      <c r="A20" s="24" t="str">
        <f t="shared" si="16"/>
        <v>#REF!</v>
      </c>
      <c r="B20" s="28" t="str">
        <f t="shared" ref="B20:B22" si="19">B13</f>
        <v>Parts</v>
      </c>
      <c r="C20" s="22">
        <f t="shared" ref="C20:N20" si="17">C6-C13</f>
        <v>20588.4</v>
      </c>
      <c r="D20" s="22">
        <f t="shared" si="17"/>
        <v>20588.4</v>
      </c>
      <c r="E20" s="22">
        <f t="shared" si="17"/>
        <v>20588.4</v>
      </c>
      <c r="F20" s="22">
        <f t="shared" si="17"/>
        <v>20588.4</v>
      </c>
      <c r="G20" s="22">
        <f t="shared" si="17"/>
        <v>20588.4</v>
      </c>
      <c r="H20" s="22">
        <f t="shared" si="17"/>
        <v>20588.4</v>
      </c>
      <c r="I20" s="22">
        <f t="shared" si="17"/>
        <v>20588.4</v>
      </c>
      <c r="J20" s="22">
        <f t="shared" si="17"/>
        <v>20588.4</v>
      </c>
      <c r="K20" s="22">
        <f t="shared" si="17"/>
        <v>20588.4</v>
      </c>
      <c r="L20" s="22">
        <f t="shared" si="17"/>
        <v>20588.4</v>
      </c>
      <c r="M20" s="22">
        <f t="shared" si="17"/>
        <v>20588.4</v>
      </c>
      <c r="N20" s="22">
        <f t="shared" si="17"/>
        <v>20588.4</v>
      </c>
      <c r="O20" s="27">
        <f t="shared" si="18"/>
        <v>247060.8</v>
      </c>
      <c r="P20" s="1"/>
      <c r="Q20" s="38"/>
      <c r="R20" s="1"/>
      <c r="S20" s="1"/>
      <c r="T20" s="1"/>
      <c r="U20" s="1"/>
      <c r="V20" s="1"/>
      <c r="W20" s="1"/>
      <c r="X20" s="1"/>
      <c r="Y20" s="1"/>
      <c r="Z20" s="1"/>
      <c r="AA20" s="1"/>
    </row>
    <row r="21" ht="15.75" customHeight="1">
      <c r="A21" s="24" t="str">
        <f t="shared" si="16"/>
        <v>#REF!</v>
      </c>
      <c r="B21" s="28" t="str">
        <f t="shared" si="19"/>
        <v>Sublet</v>
      </c>
      <c r="C21" s="22">
        <f t="shared" ref="C21:N21" si="20">C7-C14</f>
        <v>457.52</v>
      </c>
      <c r="D21" s="22">
        <f t="shared" si="20"/>
        <v>457.52</v>
      </c>
      <c r="E21" s="22">
        <f t="shared" si="20"/>
        <v>457.52</v>
      </c>
      <c r="F21" s="22">
        <f t="shared" si="20"/>
        <v>457.52</v>
      </c>
      <c r="G21" s="22">
        <f t="shared" si="20"/>
        <v>457.52</v>
      </c>
      <c r="H21" s="22">
        <f t="shared" si="20"/>
        <v>457.52</v>
      </c>
      <c r="I21" s="22">
        <f t="shared" si="20"/>
        <v>457.52</v>
      </c>
      <c r="J21" s="22">
        <f t="shared" si="20"/>
        <v>457.52</v>
      </c>
      <c r="K21" s="22">
        <f t="shared" si="20"/>
        <v>457.52</v>
      </c>
      <c r="L21" s="22">
        <f t="shared" si="20"/>
        <v>457.52</v>
      </c>
      <c r="M21" s="22">
        <f t="shared" si="20"/>
        <v>457.52</v>
      </c>
      <c r="N21" s="22">
        <f t="shared" si="20"/>
        <v>457.52</v>
      </c>
      <c r="O21" s="27">
        <f t="shared" si="18"/>
        <v>5490.24</v>
      </c>
      <c r="P21" s="1"/>
      <c r="Q21" s="38"/>
      <c r="R21" s="1"/>
      <c r="S21" s="1"/>
      <c r="T21" s="1"/>
      <c r="U21" s="1"/>
      <c r="V21" s="1"/>
      <c r="W21" s="1"/>
      <c r="X21" s="1"/>
      <c r="Y21" s="1"/>
      <c r="Z21" s="1"/>
      <c r="AA21" s="1"/>
    </row>
    <row r="22" ht="15.75" customHeight="1">
      <c r="A22" s="24" t="str">
        <f t="shared" si="16"/>
        <v>#REF!</v>
      </c>
      <c r="B22" s="28" t="str">
        <f t="shared" si="19"/>
        <v>Shop Supplies</v>
      </c>
      <c r="C22" s="22">
        <f t="shared" ref="C22:N22" si="21">C8-C15</f>
        <v>4575.2</v>
      </c>
      <c r="D22" s="22">
        <f t="shared" si="21"/>
        <v>4575.2</v>
      </c>
      <c r="E22" s="22">
        <f t="shared" si="21"/>
        <v>4575.2</v>
      </c>
      <c r="F22" s="22">
        <f t="shared" si="21"/>
        <v>4575.2</v>
      </c>
      <c r="G22" s="22">
        <f t="shared" si="21"/>
        <v>4575.2</v>
      </c>
      <c r="H22" s="22">
        <f t="shared" si="21"/>
        <v>4575.2</v>
      </c>
      <c r="I22" s="22">
        <f t="shared" si="21"/>
        <v>4575.2</v>
      </c>
      <c r="J22" s="22">
        <f t="shared" si="21"/>
        <v>4575.2</v>
      </c>
      <c r="K22" s="22">
        <f t="shared" si="21"/>
        <v>4575.2</v>
      </c>
      <c r="L22" s="22">
        <f t="shared" si="21"/>
        <v>4575.2</v>
      </c>
      <c r="M22" s="22">
        <f t="shared" si="21"/>
        <v>4575.2</v>
      </c>
      <c r="N22" s="22">
        <f t="shared" si="21"/>
        <v>4575.2</v>
      </c>
      <c r="O22" s="27">
        <f t="shared" si="18"/>
        <v>54902.4</v>
      </c>
      <c r="P22" s="1"/>
      <c r="Q22" s="38"/>
      <c r="R22" s="1"/>
      <c r="S22" s="1"/>
      <c r="T22" s="1"/>
      <c r="U22" s="1"/>
      <c r="V22" s="1"/>
      <c r="W22" s="1"/>
      <c r="X22" s="1"/>
      <c r="Y22" s="1"/>
      <c r="Z22" s="1"/>
      <c r="AA22" s="1"/>
    </row>
    <row r="23" ht="15.75" customHeight="1">
      <c r="A23" s="36"/>
      <c r="B23" s="37" t="s">
        <v>33</v>
      </c>
      <c r="C23" s="29">
        <f t="shared" ref="C23:N23" si="22">C9-C16</f>
        <v>91332.32</v>
      </c>
      <c r="D23" s="29">
        <f t="shared" si="22"/>
        <v>91332.32</v>
      </c>
      <c r="E23" s="29">
        <f t="shared" si="22"/>
        <v>91332.32</v>
      </c>
      <c r="F23" s="29">
        <f t="shared" si="22"/>
        <v>91332.32</v>
      </c>
      <c r="G23" s="29">
        <f t="shared" si="22"/>
        <v>91332.32</v>
      </c>
      <c r="H23" s="29">
        <f t="shared" si="22"/>
        <v>91332.32</v>
      </c>
      <c r="I23" s="29">
        <f t="shared" si="22"/>
        <v>91332.32</v>
      </c>
      <c r="J23" s="29">
        <f t="shared" si="22"/>
        <v>91332.32</v>
      </c>
      <c r="K23" s="29">
        <f t="shared" si="22"/>
        <v>91332.32</v>
      </c>
      <c r="L23" s="29">
        <f t="shared" si="22"/>
        <v>91332.32</v>
      </c>
      <c r="M23" s="29">
        <f t="shared" si="22"/>
        <v>91332.32</v>
      </c>
      <c r="N23" s="29">
        <f t="shared" si="22"/>
        <v>91332.32</v>
      </c>
      <c r="O23" s="30">
        <f t="shared" si="18"/>
        <v>1095987.84</v>
      </c>
      <c r="P23" s="1"/>
      <c r="Q23" s="38"/>
      <c r="R23" s="1"/>
      <c r="S23" s="1"/>
      <c r="T23" s="1"/>
      <c r="U23" s="1"/>
      <c r="V23" s="1"/>
      <c r="W23" s="1"/>
      <c r="X23" s="1"/>
      <c r="Y23" s="1"/>
      <c r="Z23" s="1"/>
      <c r="AA23" s="1"/>
    </row>
    <row r="24" ht="15.75" customHeight="1">
      <c r="A24" s="39"/>
      <c r="B24" s="28" t="s">
        <v>34</v>
      </c>
      <c r="C24" s="40">
        <f t="shared" ref="C24:O24" si="23">C23/C9</f>
        <v>0.4238317613</v>
      </c>
      <c r="D24" s="40">
        <f t="shared" si="23"/>
        <v>0.4238317613</v>
      </c>
      <c r="E24" s="40">
        <f t="shared" si="23"/>
        <v>0.4238317613</v>
      </c>
      <c r="F24" s="40">
        <f t="shared" si="23"/>
        <v>0.4238317613</v>
      </c>
      <c r="G24" s="40">
        <f t="shared" si="23"/>
        <v>0.4238317613</v>
      </c>
      <c r="H24" s="40">
        <f t="shared" si="23"/>
        <v>0.4238317613</v>
      </c>
      <c r="I24" s="40">
        <f t="shared" si="23"/>
        <v>0.4238317613</v>
      </c>
      <c r="J24" s="40">
        <f t="shared" si="23"/>
        <v>0.4238317613</v>
      </c>
      <c r="K24" s="40">
        <f t="shared" si="23"/>
        <v>0.4238317613</v>
      </c>
      <c r="L24" s="40">
        <f t="shared" si="23"/>
        <v>0.4238317613</v>
      </c>
      <c r="M24" s="40">
        <f t="shared" si="23"/>
        <v>0.4238317613</v>
      </c>
      <c r="N24" s="40">
        <f t="shared" si="23"/>
        <v>0.4238317613</v>
      </c>
      <c r="O24" s="41">
        <f t="shared" si="23"/>
        <v>0.4238317613</v>
      </c>
      <c r="P24" s="1"/>
      <c r="Q24" s="38"/>
      <c r="R24" s="1"/>
      <c r="S24" s="1"/>
      <c r="T24" s="1"/>
      <c r="U24" s="1"/>
      <c r="V24" s="1"/>
      <c r="W24" s="1"/>
      <c r="X24" s="1"/>
      <c r="Y24" s="1"/>
      <c r="Z24" s="1"/>
      <c r="AA24" s="1"/>
    </row>
    <row r="25" ht="15.75" customHeight="1">
      <c r="A25" s="12"/>
      <c r="B25" s="21"/>
      <c r="C25" s="22"/>
      <c r="D25" s="22"/>
      <c r="E25" s="22"/>
      <c r="F25" s="22"/>
      <c r="G25" s="22"/>
      <c r="H25" s="22"/>
      <c r="I25" s="22"/>
      <c r="J25" s="22"/>
      <c r="K25" s="22"/>
      <c r="L25" s="22"/>
      <c r="M25" s="22"/>
      <c r="N25" s="22"/>
      <c r="O25" s="27"/>
      <c r="P25" s="1"/>
      <c r="Q25" s="1"/>
      <c r="R25" s="1"/>
      <c r="S25" s="1"/>
      <c r="T25" s="1"/>
      <c r="U25" s="1"/>
      <c r="V25" s="1"/>
      <c r="W25" s="1"/>
      <c r="X25" s="1"/>
      <c r="Y25" s="1"/>
      <c r="Z25" s="1"/>
      <c r="AA25" s="1"/>
    </row>
    <row r="26" ht="15.75" customHeight="1" outlineLevel="1">
      <c r="A26" s="12"/>
      <c r="B26" s="21" t="s">
        <v>35</v>
      </c>
      <c r="C26" s="22"/>
      <c r="D26" s="22"/>
      <c r="E26" s="22"/>
      <c r="F26" s="22"/>
      <c r="G26" s="22"/>
      <c r="H26" s="22"/>
      <c r="I26" s="22"/>
      <c r="J26" s="22"/>
      <c r="K26" s="22"/>
      <c r="L26" s="22"/>
      <c r="M26" s="22"/>
      <c r="N26" s="22"/>
      <c r="O26" s="27"/>
      <c r="P26" s="1"/>
      <c r="Q26" s="1"/>
      <c r="R26" s="1"/>
      <c r="S26" s="1"/>
      <c r="T26" s="1"/>
      <c r="U26" s="1"/>
      <c r="V26" s="1"/>
      <c r="W26" s="1"/>
      <c r="X26" s="1"/>
      <c r="Y26" s="1"/>
      <c r="Z26" s="1"/>
      <c r="AA26" s="1"/>
    </row>
    <row r="27" ht="15.75" customHeight="1" outlineLevel="1">
      <c r="A27" s="24"/>
      <c r="B27" s="25" t="s">
        <v>36</v>
      </c>
      <c r="C27" s="22">
        <f>('People Budget'!C23+'People Budget'!C36)</f>
        <v>27292.33333</v>
      </c>
      <c r="D27" s="22">
        <f>('People Budget'!D23+'People Budget'!D36)</f>
        <v>27292.33333</v>
      </c>
      <c r="E27" s="22">
        <f>('People Budget'!E23+'People Budget'!E36)</f>
        <v>27292.33333</v>
      </c>
      <c r="F27" s="22">
        <f>('People Budget'!F23+'People Budget'!F36)</f>
        <v>27292.33333</v>
      </c>
      <c r="G27" s="22">
        <f>('People Budget'!G23+'People Budget'!G36)</f>
        <v>27292.33333</v>
      </c>
      <c r="H27" s="22">
        <f>('People Budget'!H23+'People Budget'!H36)</f>
        <v>27292.33333</v>
      </c>
      <c r="I27" s="22">
        <f>('People Budget'!I23+'People Budget'!I36)</f>
        <v>27292.33333</v>
      </c>
      <c r="J27" s="22">
        <f>('People Budget'!J23+'People Budget'!J36)</f>
        <v>27292.33333</v>
      </c>
      <c r="K27" s="22">
        <f>('People Budget'!K23+'People Budget'!K36)</f>
        <v>27292.33333</v>
      </c>
      <c r="L27" s="22">
        <f>('People Budget'!L23+'People Budget'!L36)</f>
        <v>27292.33333</v>
      </c>
      <c r="M27" s="22">
        <f>('People Budget'!M23+'People Budget'!M36)</f>
        <v>27292.33333</v>
      </c>
      <c r="N27" s="22">
        <f>('People Budget'!N23+'People Budget'!N36)</f>
        <v>27292.33333</v>
      </c>
      <c r="O27" s="27">
        <f t="shared" ref="O27:O34" si="24">SUM(C27:N27)</f>
        <v>327508</v>
      </c>
      <c r="P27" s="1"/>
      <c r="Q27" s="1"/>
      <c r="R27" s="1"/>
      <c r="S27" s="1"/>
      <c r="T27" s="1"/>
      <c r="U27" s="1"/>
      <c r="V27" s="1"/>
      <c r="W27" s="1"/>
      <c r="X27" s="1"/>
      <c r="Y27" s="1"/>
      <c r="Z27" s="1"/>
      <c r="AA27" s="1"/>
    </row>
    <row r="28" ht="15.75" customHeight="1" outlineLevel="1">
      <c r="A28" s="39"/>
      <c r="B28" s="28" t="s">
        <v>37</v>
      </c>
      <c r="C28" s="22">
        <f>('People Budget'!C24+'People Budget'!C37)*'People Budget'!$B$39</f>
        <v>15192.22667</v>
      </c>
      <c r="D28" s="22">
        <f>('People Budget'!D24+'People Budget'!D37)*'People Budget'!$B$39</f>
        <v>15192.22667</v>
      </c>
      <c r="E28" s="22">
        <f>('People Budget'!E24+'People Budget'!E37)*'People Budget'!$B$39</f>
        <v>15192.22667</v>
      </c>
      <c r="F28" s="22">
        <f>('People Budget'!F24+'People Budget'!F37)*'People Budget'!$B$39</f>
        <v>15192.22667</v>
      </c>
      <c r="G28" s="22">
        <f>('People Budget'!G24+'People Budget'!G37)*'People Budget'!$B$39</f>
        <v>15192.22667</v>
      </c>
      <c r="H28" s="22">
        <f>('People Budget'!H24+'People Budget'!H37)*'People Budget'!$B$39</f>
        <v>15192.22667</v>
      </c>
      <c r="I28" s="22">
        <f>('People Budget'!I24+'People Budget'!I37)*'People Budget'!$B$39</f>
        <v>15192.22667</v>
      </c>
      <c r="J28" s="22">
        <f>('People Budget'!J24+'People Budget'!J37)*'People Budget'!$B$39</f>
        <v>15192.22667</v>
      </c>
      <c r="K28" s="22">
        <f>('People Budget'!K24+'People Budget'!K37)*'People Budget'!$B$39</f>
        <v>15192.22667</v>
      </c>
      <c r="L28" s="22">
        <f>('People Budget'!L24+'People Budget'!L37)*'People Budget'!$B$39</f>
        <v>15192.22667</v>
      </c>
      <c r="M28" s="22">
        <f>('People Budget'!M24+'People Budget'!M37)*'People Budget'!$B$39</f>
        <v>15192.22667</v>
      </c>
      <c r="N28" s="22">
        <f>('People Budget'!N24+'People Budget'!N37)*'People Budget'!$B$39</f>
        <v>15192.22667</v>
      </c>
      <c r="O28" s="27">
        <f t="shared" si="24"/>
        <v>182306.72</v>
      </c>
      <c r="P28" s="22"/>
      <c r="Q28" s="32"/>
      <c r="R28" s="1"/>
      <c r="S28" s="1"/>
      <c r="T28" s="1"/>
      <c r="U28" s="1"/>
      <c r="V28" s="1"/>
      <c r="W28" s="1"/>
      <c r="X28" s="1"/>
      <c r="Y28" s="1"/>
      <c r="Z28" s="1"/>
      <c r="AA28" s="1"/>
    </row>
    <row r="29" ht="15.75" customHeight="1" outlineLevel="1">
      <c r="A29" s="42"/>
      <c r="B29" s="43" t="s">
        <v>38</v>
      </c>
      <c r="C29" s="44">
        <v>4000.0</v>
      </c>
      <c r="D29" s="44">
        <v>4000.0</v>
      </c>
      <c r="E29" s="44">
        <v>4000.0</v>
      </c>
      <c r="F29" s="44">
        <v>4000.0</v>
      </c>
      <c r="G29" s="44">
        <v>4000.0</v>
      </c>
      <c r="H29" s="44">
        <v>4000.0</v>
      </c>
      <c r="I29" s="44">
        <v>4000.0</v>
      </c>
      <c r="J29" s="44">
        <v>4000.0</v>
      </c>
      <c r="K29" s="44">
        <v>4000.0</v>
      </c>
      <c r="L29" s="44">
        <v>4000.0</v>
      </c>
      <c r="M29" s="44">
        <v>4000.0</v>
      </c>
      <c r="N29" s="44">
        <v>4000.0</v>
      </c>
      <c r="O29" s="27">
        <f t="shared" si="24"/>
        <v>48000</v>
      </c>
      <c r="P29" s="22"/>
      <c r="Q29" s="32"/>
      <c r="R29" s="1"/>
      <c r="S29" s="1"/>
      <c r="T29" s="1"/>
      <c r="U29" s="1"/>
      <c r="V29" s="1"/>
      <c r="W29" s="1"/>
      <c r="X29" s="1"/>
      <c r="Y29" s="1"/>
      <c r="Z29" s="1"/>
      <c r="AA29" s="1"/>
    </row>
    <row r="30" ht="15.75" customHeight="1" outlineLevel="1">
      <c r="A30" s="42"/>
      <c r="B30" s="43" t="s">
        <v>39</v>
      </c>
      <c r="C30" s="44">
        <v>6000.0</v>
      </c>
      <c r="D30" s="44">
        <v>6000.0</v>
      </c>
      <c r="E30" s="44">
        <v>6000.0</v>
      </c>
      <c r="F30" s="44">
        <v>6000.0</v>
      </c>
      <c r="G30" s="44">
        <v>6000.0</v>
      </c>
      <c r="H30" s="44">
        <v>6000.0</v>
      </c>
      <c r="I30" s="44">
        <v>6000.0</v>
      </c>
      <c r="J30" s="44">
        <v>6000.0</v>
      </c>
      <c r="K30" s="44">
        <v>6000.0</v>
      </c>
      <c r="L30" s="44">
        <v>6000.0</v>
      </c>
      <c r="M30" s="44">
        <v>6000.0</v>
      </c>
      <c r="N30" s="44">
        <v>6000.0</v>
      </c>
      <c r="O30" s="27">
        <f t="shared" si="24"/>
        <v>72000</v>
      </c>
      <c r="P30" s="22"/>
      <c r="Q30" s="32"/>
      <c r="R30" s="1"/>
      <c r="S30" s="40"/>
      <c r="T30" s="1"/>
      <c r="U30" s="1"/>
      <c r="V30" s="1"/>
      <c r="W30" s="1"/>
      <c r="X30" s="1"/>
      <c r="Y30" s="1"/>
      <c r="Z30" s="1"/>
      <c r="AA30" s="1"/>
    </row>
    <row r="31" ht="15.75" customHeight="1" outlineLevel="1">
      <c r="A31" s="42"/>
      <c r="B31" s="43" t="s">
        <v>40</v>
      </c>
      <c r="C31" s="44">
        <v>2500.0</v>
      </c>
      <c r="D31" s="44">
        <v>2500.0</v>
      </c>
      <c r="E31" s="44">
        <v>2500.0</v>
      </c>
      <c r="F31" s="44">
        <v>2500.0</v>
      </c>
      <c r="G31" s="44">
        <v>2500.0</v>
      </c>
      <c r="H31" s="44">
        <v>2500.0</v>
      </c>
      <c r="I31" s="44">
        <v>2500.0</v>
      </c>
      <c r="J31" s="44">
        <v>2500.0</v>
      </c>
      <c r="K31" s="44">
        <v>2500.0</v>
      </c>
      <c r="L31" s="44">
        <v>2500.0</v>
      </c>
      <c r="M31" s="44">
        <v>2500.0</v>
      </c>
      <c r="N31" s="44">
        <v>2500.0</v>
      </c>
      <c r="O31" s="27">
        <f t="shared" si="24"/>
        <v>30000</v>
      </c>
      <c r="P31" s="22"/>
      <c r="Q31" s="32"/>
      <c r="R31" s="1"/>
      <c r="S31" s="40"/>
      <c r="T31" s="1"/>
      <c r="U31" s="1"/>
      <c r="V31" s="1"/>
      <c r="W31" s="1"/>
      <c r="X31" s="1"/>
      <c r="Y31" s="1"/>
      <c r="Z31" s="1"/>
      <c r="AA31" s="1"/>
    </row>
    <row r="32" ht="15.75" customHeight="1" outlineLevel="1">
      <c r="A32" s="42"/>
      <c r="B32" s="43" t="s">
        <v>41</v>
      </c>
      <c r="C32" s="44">
        <v>499.0</v>
      </c>
      <c r="D32" s="44">
        <v>499.0</v>
      </c>
      <c r="E32" s="44">
        <v>499.0</v>
      </c>
      <c r="F32" s="44">
        <v>499.0</v>
      </c>
      <c r="G32" s="44">
        <v>499.0</v>
      </c>
      <c r="H32" s="44">
        <v>1500.0</v>
      </c>
      <c r="I32" s="44">
        <v>1500.0</v>
      </c>
      <c r="J32" s="44">
        <v>1500.0</v>
      </c>
      <c r="K32" s="44">
        <v>1500.0</v>
      </c>
      <c r="L32" s="44">
        <v>1500.0</v>
      </c>
      <c r="M32" s="44">
        <v>1500.0</v>
      </c>
      <c r="N32" s="44">
        <v>1500.0</v>
      </c>
      <c r="O32" s="27">
        <f t="shared" si="24"/>
        <v>12995</v>
      </c>
      <c r="P32" s="22"/>
      <c r="Q32" s="32"/>
      <c r="R32" s="1"/>
      <c r="S32" s="40"/>
      <c r="T32" s="1"/>
      <c r="U32" s="1"/>
      <c r="V32" s="1"/>
      <c r="W32" s="1"/>
      <c r="X32" s="1"/>
      <c r="Y32" s="1"/>
      <c r="Z32" s="1"/>
      <c r="AA32" s="1"/>
    </row>
    <row r="33" ht="15.75" customHeight="1" outlineLevel="1">
      <c r="A33" s="42"/>
      <c r="B33" s="43" t="s">
        <v>42</v>
      </c>
      <c r="C33" s="44">
        <v>500.0</v>
      </c>
      <c r="D33" s="44">
        <v>500.0</v>
      </c>
      <c r="E33" s="44">
        <v>500.0</v>
      </c>
      <c r="F33" s="44">
        <v>500.0</v>
      </c>
      <c r="G33" s="44">
        <v>500.0</v>
      </c>
      <c r="H33" s="44">
        <v>500.0</v>
      </c>
      <c r="I33" s="44">
        <v>500.0</v>
      </c>
      <c r="J33" s="44">
        <v>500.0</v>
      </c>
      <c r="K33" s="44">
        <v>500.0</v>
      </c>
      <c r="L33" s="44">
        <v>500.0</v>
      </c>
      <c r="M33" s="44">
        <v>500.0</v>
      </c>
      <c r="N33" s="44">
        <v>500.0</v>
      </c>
      <c r="O33" s="27">
        <f t="shared" si="24"/>
        <v>6000</v>
      </c>
      <c r="P33" s="22"/>
      <c r="Q33" s="32"/>
      <c r="R33" s="1"/>
      <c r="S33" s="40"/>
      <c r="T33" s="1"/>
      <c r="U33" s="1"/>
      <c r="V33" s="1"/>
      <c r="W33" s="1"/>
      <c r="X33" s="1"/>
      <c r="Y33" s="1"/>
      <c r="Z33" s="1"/>
      <c r="AA33" s="1"/>
    </row>
    <row r="34" ht="15.75" customHeight="1" outlineLevel="1">
      <c r="A34" s="42"/>
      <c r="B34" s="43" t="s">
        <v>43</v>
      </c>
      <c r="C34" s="44">
        <v>1000.0</v>
      </c>
      <c r="D34" s="44">
        <v>1000.0</v>
      </c>
      <c r="E34" s="44">
        <v>1000.0</v>
      </c>
      <c r="F34" s="44">
        <v>1000.0</v>
      </c>
      <c r="G34" s="44">
        <v>1000.0</v>
      </c>
      <c r="H34" s="44">
        <v>1000.0</v>
      </c>
      <c r="I34" s="44">
        <v>1000.0</v>
      </c>
      <c r="J34" s="44">
        <v>1000.0</v>
      </c>
      <c r="K34" s="44">
        <v>1000.0</v>
      </c>
      <c r="L34" s="44">
        <v>1000.0</v>
      </c>
      <c r="M34" s="44">
        <v>1000.0</v>
      </c>
      <c r="N34" s="44">
        <v>1000.0</v>
      </c>
      <c r="O34" s="27">
        <f t="shared" si="24"/>
        <v>12000</v>
      </c>
      <c r="P34" s="22"/>
      <c r="Q34" s="32"/>
      <c r="R34" s="1"/>
      <c r="S34" s="1"/>
      <c r="T34" s="1"/>
      <c r="U34" s="1"/>
      <c r="V34" s="1"/>
      <c r="W34" s="1"/>
      <c r="X34" s="1"/>
      <c r="Y34" s="1"/>
      <c r="Z34" s="1"/>
      <c r="AA34" s="1"/>
    </row>
    <row r="35" ht="15.75" customHeight="1">
      <c r="A35" s="12"/>
      <c r="B35" s="21" t="s">
        <v>44</v>
      </c>
      <c r="C35" s="45">
        <f t="shared" ref="C35:O35" si="25">SUM(C27:C34)</f>
        <v>56983.56</v>
      </c>
      <c r="D35" s="45">
        <f t="shared" si="25"/>
        <v>56983.56</v>
      </c>
      <c r="E35" s="45">
        <f t="shared" si="25"/>
        <v>56983.56</v>
      </c>
      <c r="F35" s="45">
        <f t="shared" si="25"/>
        <v>56983.56</v>
      </c>
      <c r="G35" s="45">
        <f t="shared" si="25"/>
        <v>56983.56</v>
      </c>
      <c r="H35" s="45">
        <f t="shared" si="25"/>
        <v>57984.56</v>
      </c>
      <c r="I35" s="45">
        <f t="shared" si="25"/>
        <v>57984.56</v>
      </c>
      <c r="J35" s="45">
        <f t="shared" si="25"/>
        <v>57984.56</v>
      </c>
      <c r="K35" s="45">
        <f t="shared" si="25"/>
        <v>57984.56</v>
      </c>
      <c r="L35" s="45">
        <f t="shared" si="25"/>
        <v>57984.56</v>
      </c>
      <c r="M35" s="45">
        <f t="shared" si="25"/>
        <v>57984.56</v>
      </c>
      <c r="N35" s="45">
        <f t="shared" si="25"/>
        <v>57984.56</v>
      </c>
      <c r="O35" s="46">
        <f t="shared" si="25"/>
        <v>690809.72</v>
      </c>
      <c r="P35" s="22"/>
      <c r="Q35" s="32"/>
      <c r="R35" s="1"/>
      <c r="S35" s="47"/>
      <c r="T35" s="1"/>
      <c r="U35" s="1"/>
      <c r="V35" s="1"/>
      <c r="W35" s="1"/>
      <c r="X35" s="1"/>
      <c r="Y35" s="1"/>
      <c r="Z35" s="1"/>
      <c r="AA35" s="1"/>
    </row>
    <row r="36" ht="15.75" customHeight="1">
      <c r="A36" s="12"/>
      <c r="B36" s="21" t="s">
        <v>45</v>
      </c>
      <c r="C36" s="48">
        <f t="shared" ref="C36:O36" si="26">C23-C35</f>
        <v>34348.76</v>
      </c>
      <c r="D36" s="48">
        <f t="shared" si="26"/>
        <v>34348.76</v>
      </c>
      <c r="E36" s="48">
        <f t="shared" si="26"/>
        <v>34348.76</v>
      </c>
      <c r="F36" s="48">
        <f t="shared" si="26"/>
        <v>34348.76</v>
      </c>
      <c r="G36" s="48">
        <f t="shared" si="26"/>
        <v>34348.76</v>
      </c>
      <c r="H36" s="48">
        <f t="shared" si="26"/>
        <v>33347.76</v>
      </c>
      <c r="I36" s="48">
        <f t="shared" si="26"/>
        <v>33347.76</v>
      </c>
      <c r="J36" s="48">
        <f t="shared" si="26"/>
        <v>33347.76</v>
      </c>
      <c r="K36" s="48">
        <f t="shared" si="26"/>
        <v>33347.76</v>
      </c>
      <c r="L36" s="48">
        <f t="shared" si="26"/>
        <v>33347.76</v>
      </c>
      <c r="M36" s="48">
        <f t="shared" si="26"/>
        <v>33347.76</v>
      </c>
      <c r="N36" s="48">
        <f t="shared" si="26"/>
        <v>33347.76</v>
      </c>
      <c r="O36" s="49">
        <f t="shared" si="26"/>
        <v>405178.12</v>
      </c>
      <c r="P36" s="31"/>
      <c r="Q36" s="12"/>
      <c r="R36" s="12"/>
      <c r="S36" s="12"/>
      <c r="T36" s="12"/>
      <c r="U36" s="12"/>
      <c r="V36" s="12"/>
      <c r="W36" s="12"/>
      <c r="X36" s="12"/>
      <c r="Y36" s="12"/>
      <c r="Z36" s="12"/>
      <c r="AA36" s="12"/>
    </row>
    <row r="37" ht="15.75" customHeight="1">
      <c r="A37" s="39"/>
      <c r="B37" s="50" t="s">
        <v>46</v>
      </c>
      <c r="C37" s="51">
        <f t="shared" ref="C37:O37" si="27">C36/C9</f>
        <v>0.1593969741</v>
      </c>
      <c r="D37" s="51">
        <f t="shared" si="27"/>
        <v>0.1593969741</v>
      </c>
      <c r="E37" s="51">
        <f t="shared" si="27"/>
        <v>0.1593969741</v>
      </c>
      <c r="F37" s="51">
        <f t="shared" si="27"/>
        <v>0.1593969741</v>
      </c>
      <c r="G37" s="51">
        <f t="shared" si="27"/>
        <v>0.1593969741</v>
      </c>
      <c r="H37" s="51">
        <f t="shared" si="27"/>
        <v>0.1547517884</v>
      </c>
      <c r="I37" s="51">
        <f t="shared" si="27"/>
        <v>0.1547517884</v>
      </c>
      <c r="J37" s="51">
        <f t="shared" si="27"/>
        <v>0.1547517884</v>
      </c>
      <c r="K37" s="51">
        <f t="shared" si="27"/>
        <v>0.1547517884</v>
      </c>
      <c r="L37" s="51">
        <f t="shared" si="27"/>
        <v>0.1547517884</v>
      </c>
      <c r="M37" s="51">
        <f t="shared" si="27"/>
        <v>0.1547517884</v>
      </c>
      <c r="N37" s="51">
        <f t="shared" si="27"/>
        <v>0.1547517884</v>
      </c>
      <c r="O37" s="52">
        <f t="shared" si="27"/>
        <v>0.1566872824</v>
      </c>
      <c r="P37" s="22"/>
      <c r="Q37" s="32"/>
      <c r="R37" s="1"/>
      <c r="S37" s="1"/>
      <c r="T37" s="1"/>
      <c r="U37" s="1"/>
      <c r="V37" s="1"/>
      <c r="W37" s="1"/>
      <c r="X37" s="1"/>
      <c r="Y37" s="1"/>
      <c r="Z37" s="1"/>
      <c r="AA37" s="1"/>
    </row>
    <row r="38" ht="15.75" customHeight="1">
      <c r="A38" s="12"/>
      <c r="B38" s="12"/>
      <c r="C38" s="53"/>
      <c r="D38" s="53"/>
      <c r="E38" s="53"/>
      <c r="F38" s="53"/>
      <c r="G38" s="53"/>
      <c r="H38" s="53"/>
      <c r="I38" s="53"/>
      <c r="J38" s="53"/>
      <c r="K38" s="53"/>
      <c r="L38" s="53"/>
      <c r="M38" s="53"/>
      <c r="N38" s="53"/>
      <c r="O38" s="53"/>
      <c r="P38" s="22"/>
      <c r="Q38" s="32"/>
      <c r="R38" s="1"/>
      <c r="S38" s="1"/>
      <c r="T38" s="1"/>
      <c r="U38" s="1"/>
      <c r="V38" s="1"/>
      <c r="W38" s="1"/>
      <c r="X38" s="1"/>
      <c r="Y38" s="1"/>
      <c r="Z38" s="1"/>
      <c r="AA38" s="1"/>
    </row>
    <row r="39" ht="15.75" customHeight="1">
      <c r="A39" s="54"/>
      <c r="B39" s="55" t="s">
        <v>47</v>
      </c>
      <c r="C39" s="53"/>
      <c r="D39" s="53"/>
      <c r="E39" s="53"/>
      <c r="F39" s="53"/>
      <c r="G39" s="53"/>
      <c r="H39" s="53"/>
      <c r="I39" s="53"/>
      <c r="J39" s="53"/>
      <c r="K39" s="53"/>
      <c r="L39" s="53"/>
      <c r="M39" s="53"/>
      <c r="N39" s="53"/>
      <c r="O39" s="53"/>
      <c r="P39" s="22"/>
      <c r="Q39" s="32"/>
      <c r="R39" s="1"/>
      <c r="S39" s="1"/>
      <c r="T39" s="1"/>
      <c r="U39" s="1"/>
      <c r="V39" s="1"/>
      <c r="W39" s="1"/>
      <c r="X39" s="1"/>
      <c r="Y39" s="1"/>
      <c r="Z39" s="1"/>
      <c r="AA39" s="1"/>
    </row>
    <row r="40" ht="15.75" customHeight="1">
      <c r="A40" s="56"/>
      <c r="B40" s="57" t="s">
        <v>48</v>
      </c>
      <c r="C40" s="58"/>
      <c r="D40" s="58"/>
      <c r="E40" s="58"/>
      <c r="F40" s="58"/>
      <c r="G40" s="58"/>
      <c r="H40" s="58"/>
      <c r="I40" s="58"/>
      <c r="J40" s="58"/>
      <c r="K40" s="58"/>
      <c r="L40" s="58"/>
      <c r="M40" s="58"/>
      <c r="N40" s="59"/>
      <c r="O40" s="60"/>
      <c r="P40" s="60"/>
      <c r="Q40" s="1"/>
      <c r="R40" s="1"/>
      <c r="S40" s="1"/>
      <c r="T40" s="1"/>
      <c r="U40" s="1"/>
      <c r="V40" s="1"/>
      <c r="W40" s="1"/>
      <c r="X40" s="1"/>
      <c r="Y40" s="1"/>
      <c r="Z40" s="1"/>
      <c r="AA40" s="1"/>
    </row>
    <row r="41" ht="15.75" customHeight="1">
      <c r="A41" s="61"/>
      <c r="B41" s="62" t="s">
        <v>49</v>
      </c>
      <c r="C41" s="63">
        <f>'People Budget'!C6</f>
        <v>7</v>
      </c>
      <c r="D41" s="63">
        <f>'People Budget'!D6</f>
        <v>7</v>
      </c>
      <c r="E41" s="63">
        <f>'People Budget'!E6</f>
        <v>7</v>
      </c>
      <c r="F41" s="63">
        <f>'People Budget'!F6</f>
        <v>7</v>
      </c>
      <c r="G41" s="63">
        <f>'People Budget'!G6</f>
        <v>7</v>
      </c>
      <c r="H41" s="63">
        <f>'People Budget'!H6</f>
        <v>7</v>
      </c>
      <c r="I41" s="63">
        <f>'People Budget'!I6</f>
        <v>7</v>
      </c>
      <c r="J41" s="63">
        <f>'People Budget'!J6</f>
        <v>7</v>
      </c>
      <c r="K41" s="63">
        <f>'People Budget'!K6</f>
        <v>7</v>
      </c>
      <c r="L41" s="63">
        <f>'People Budget'!L6</f>
        <v>7</v>
      </c>
      <c r="M41" s="63">
        <f>'People Budget'!M6</f>
        <v>7</v>
      </c>
      <c r="N41" s="64">
        <f>'People Budget'!N6</f>
        <v>7</v>
      </c>
      <c r="O41" s="65"/>
      <c r="P41" s="1"/>
      <c r="Q41" s="1"/>
      <c r="R41" s="1"/>
      <c r="S41" s="1"/>
      <c r="T41" s="1"/>
      <c r="U41" s="1"/>
      <c r="V41" s="1"/>
      <c r="W41" s="1"/>
      <c r="X41" s="1"/>
      <c r="Y41" s="1"/>
      <c r="Z41" s="1"/>
      <c r="AA41" s="1"/>
    </row>
    <row r="42" ht="15.75" customHeight="1">
      <c r="A42" s="61"/>
      <c r="B42" s="62" t="s">
        <v>50</v>
      </c>
      <c r="C42" s="66">
        <v>40.0</v>
      </c>
      <c r="D42" s="66">
        <v>40.0</v>
      </c>
      <c r="E42" s="66">
        <v>40.0</v>
      </c>
      <c r="F42" s="66">
        <v>40.0</v>
      </c>
      <c r="G42" s="66">
        <v>40.0</v>
      </c>
      <c r="H42" s="66">
        <v>40.0</v>
      </c>
      <c r="I42" s="66">
        <v>40.0</v>
      </c>
      <c r="J42" s="66">
        <v>40.0</v>
      </c>
      <c r="K42" s="66">
        <v>40.0</v>
      </c>
      <c r="L42" s="66">
        <v>40.0</v>
      </c>
      <c r="M42" s="66">
        <v>40.0</v>
      </c>
      <c r="N42" s="67">
        <v>40.0</v>
      </c>
      <c r="O42" s="65"/>
      <c r="P42" s="1"/>
      <c r="Q42" s="1"/>
      <c r="R42" s="1"/>
      <c r="S42" s="1"/>
      <c r="T42" s="1"/>
      <c r="U42" s="1"/>
      <c r="V42" s="1"/>
      <c r="W42" s="1"/>
      <c r="X42" s="1"/>
      <c r="Y42" s="1"/>
      <c r="Z42" s="1"/>
      <c r="AA42" s="1"/>
    </row>
    <row r="43" ht="15.75" customHeight="1">
      <c r="A43" s="60"/>
      <c r="B43" s="68" t="s">
        <v>51</v>
      </c>
      <c r="C43" s="69">
        <v>4.3</v>
      </c>
      <c r="D43" s="69">
        <f t="shared" ref="D43:N43" si="28">C43</f>
        <v>4.3</v>
      </c>
      <c r="E43" s="69">
        <f t="shared" si="28"/>
        <v>4.3</v>
      </c>
      <c r="F43" s="69">
        <f t="shared" si="28"/>
        <v>4.3</v>
      </c>
      <c r="G43" s="69">
        <f t="shared" si="28"/>
        <v>4.3</v>
      </c>
      <c r="H43" s="69">
        <f t="shared" si="28"/>
        <v>4.3</v>
      </c>
      <c r="I43" s="69">
        <f t="shared" si="28"/>
        <v>4.3</v>
      </c>
      <c r="J43" s="69">
        <f t="shared" si="28"/>
        <v>4.3</v>
      </c>
      <c r="K43" s="69">
        <f t="shared" si="28"/>
        <v>4.3</v>
      </c>
      <c r="L43" s="69">
        <f t="shared" si="28"/>
        <v>4.3</v>
      </c>
      <c r="M43" s="69">
        <f t="shared" si="28"/>
        <v>4.3</v>
      </c>
      <c r="N43" s="70">
        <f t="shared" si="28"/>
        <v>4.3</v>
      </c>
      <c r="O43" s="65"/>
      <c r="P43" s="1"/>
      <c r="Q43" s="1"/>
      <c r="R43" s="1"/>
      <c r="S43" s="1"/>
      <c r="T43" s="1"/>
      <c r="U43" s="1"/>
      <c r="V43" s="1"/>
      <c r="W43" s="1"/>
      <c r="X43" s="1"/>
      <c r="Y43" s="1"/>
      <c r="Z43" s="1"/>
      <c r="AA43" s="1"/>
    </row>
    <row r="44" ht="15.75" customHeight="1">
      <c r="A44" s="61"/>
      <c r="B44" s="62" t="s">
        <v>52</v>
      </c>
      <c r="C44" s="71">
        <f t="shared" ref="C44:N44" si="29">C41*C42*C43</f>
        <v>1204</v>
      </c>
      <c r="D44" s="71">
        <f t="shared" si="29"/>
        <v>1204</v>
      </c>
      <c r="E44" s="71">
        <f t="shared" si="29"/>
        <v>1204</v>
      </c>
      <c r="F44" s="71">
        <f t="shared" si="29"/>
        <v>1204</v>
      </c>
      <c r="G44" s="71">
        <f t="shared" si="29"/>
        <v>1204</v>
      </c>
      <c r="H44" s="71">
        <f t="shared" si="29"/>
        <v>1204</v>
      </c>
      <c r="I44" s="71">
        <f t="shared" si="29"/>
        <v>1204</v>
      </c>
      <c r="J44" s="71">
        <f t="shared" si="29"/>
        <v>1204</v>
      </c>
      <c r="K44" s="71">
        <f t="shared" si="29"/>
        <v>1204</v>
      </c>
      <c r="L44" s="71">
        <f t="shared" si="29"/>
        <v>1204</v>
      </c>
      <c r="M44" s="71">
        <f t="shared" si="29"/>
        <v>1204</v>
      </c>
      <c r="N44" s="72">
        <f t="shared" si="29"/>
        <v>1204</v>
      </c>
      <c r="O44" s="65"/>
      <c r="P44" s="1"/>
      <c r="Q44" s="1"/>
      <c r="R44" s="1"/>
      <c r="S44" s="1"/>
      <c r="T44" s="1"/>
      <c r="U44" s="1"/>
      <c r="V44" s="1"/>
      <c r="W44" s="1"/>
      <c r="X44" s="1"/>
      <c r="Y44" s="1"/>
      <c r="Z44" s="1"/>
      <c r="AA44" s="1"/>
    </row>
    <row r="45" ht="15.75" customHeight="1">
      <c r="A45" s="61"/>
      <c r="B45" s="62" t="s">
        <v>53</v>
      </c>
      <c r="C45" s="73">
        <v>95.0</v>
      </c>
      <c r="D45" s="26">
        <f t="shared" ref="D45:N45" si="30">C45</f>
        <v>95</v>
      </c>
      <c r="E45" s="26">
        <f t="shared" si="30"/>
        <v>95</v>
      </c>
      <c r="F45" s="26">
        <f t="shared" si="30"/>
        <v>95</v>
      </c>
      <c r="G45" s="26">
        <f t="shared" si="30"/>
        <v>95</v>
      </c>
      <c r="H45" s="26">
        <f t="shared" si="30"/>
        <v>95</v>
      </c>
      <c r="I45" s="26">
        <f t="shared" si="30"/>
        <v>95</v>
      </c>
      <c r="J45" s="26">
        <f t="shared" si="30"/>
        <v>95</v>
      </c>
      <c r="K45" s="26">
        <f t="shared" si="30"/>
        <v>95</v>
      </c>
      <c r="L45" s="26">
        <f t="shared" si="30"/>
        <v>95</v>
      </c>
      <c r="M45" s="26">
        <f t="shared" si="30"/>
        <v>95</v>
      </c>
      <c r="N45" s="74">
        <f t="shared" si="30"/>
        <v>95</v>
      </c>
      <c r="O45" s="65"/>
      <c r="P45" s="1"/>
      <c r="Q45" s="1"/>
      <c r="R45" s="1"/>
      <c r="S45" s="1"/>
      <c r="T45" s="1"/>
      <c r="U45" s="1"/>
      <c r="V45" s="1"/>
      <c r="W45" s="1"/>
      <c r="X45" s="1"/>
      <c r="Y45" s="1"/>
      <c r="Z45" s="1"/>
      <c r="AA45" s="1"/>
    </row>
    <row r="46" ht="15.75" customHeight="1">
      <c r="A46" s="60"/>
      <c r="B46" s="68" t="s">
        <v>54</v>
      </c>
      <c r="C46" s="75">
        <f t="shared" ref="C46:N46" si="31">C44/(C43*40*C41)</f>
        <v>1</v>
      </c>
      <c r="D46" s="75">
        <f t="shared" si="31"/>
        <v>1</v>
      </c>
      <c r="E46" s="75">
        <f t="shared" si="31"/>
        <v>1</v>
      </c>
      <c r="F46" s="75">
        <f t="shared" si="31"/>
        <v>1</v>
      </c>
      <c r="G46" s="75">
        <f t="shared" si="31"/>
        <v>1</v>
      </c>
      <c r="H46" s="75">
        <f t="shared" si="31"/>
        <v>1</v>
      </c>
      <c r="I46" s="75">
        <f t="shared" si="31"/>
        <v>1</v>
      </c>
      <c r="J46" s="75">
        <f t="shared" si="31"/>
        <v>1</v>
      </c>
      <c r="K46" s="75">
        <f t="shared" si="31"/>
        <v>1</v>
      </c>
      <c r="L46" s="75">
        <f t="shared" si="31"/>
        <v>1</v>
      </c>
      <c r="M46" s="75">
        <f t="shared" si="31"/>
        <v>1</v>
      </c>
      <c r="N46" s="76">
        <f t="shared" si="31"/>
        <v>1</v>
      </c>
      <c r="O46" s="65"/>
      <c r="P46" s="1"/>
      <c r="Q46" s="1"/>
      <c r="R46" s="1"/>
      <c r="S46" s="1"/>
      <c r="T46" s="1"/>
      <c r="U46" s="1"/>
      <c r="V46" s="1"/>
      <c r="W46" s="1"/>
      <c r="X46" s="1"/>
      <c r="Y46" s="1"/>
      <c r="Z46" s="1"/>
      <c r="AA46" s="1"/>
    </row>
    <row r="47" ht="15.75" customHeight="1">
      <c r="A47" s="60"/>
      <c r="B47" s="68"/>
      <c r="C47" s="77"/>
      <c r="D47" s="77"/>
      <c r="E47" s="77"/>
      <c r="F47" s="77"/>
      <c r="G47" s="77"/>
      <c r="H47" s="77"/>
      <c r="I47" s="77"/>
      <c r="J47" s="77"/>
      <c r="K47" s="77"/>
      <c r="L47" s="77"/>
      <c r="M47" s="77"/>
      <c r="N47" s="78"/>
      <c r="O47" s="65"/>
      <c r="P47" s="1"/>
      <c r="Q47" s="1"/>
      <c r="R47" s="1"/>
      <c r="S47" s="1"/>
      <c r="T47" s="12"/>
      <c r="U47" s="12"/>
      <c r="V47" s="12"/>
      <c r="W47" s="12"/>
      <c r="X47" s="12"/>
      <c r="Y47" s="12"/>
      <c r="Z47" s="12"/>
      <c r="AA47" s="12"/>
    </row>
    <row r="48" ht="15.75" customHeight="1">
      <c r="A48" s="56"/>
      <c r="B48" s="79" t="s">
        <v>55</v>
      </c>
      <c r="C48" s="77"/>
      <c r="D48" s="77"/>
      <c r="E48" s="77"/>
      <c r="F48" s="77"/>
      <c r="G48" s="77"/>
      <c r="H48" s="77"/>
      <c r="I48" s="77"/>
      <c r="J48" s="77"/>
      <c r="K48" s="77"/>
      <c r="L48" s="77"/>
      <c r="M48" s="77"/>
      <c r="N48" s="78"/>
      <c r="O48" s="65"/>
      <c r="P48" s="1"/>
      <c r="Q48" s="1"/>
      <c r="R48" s="1"/>
      <c r="S48" s="1"/>
      <c r="T48" s="12"/>
      <c r="U48" s="12"/>
      <c r="V48" s="12"/>
      <c r="W48" s="12"/>
      <c r="X48" s="12"/>
      <c r="Y48" s="12"/>
      <c r="Z48" s="12"/>
      <c r="AA48" s="12"/>
    </row>
    <row r="49" ht="15.75" customHeight="1">
      <c r="A49" s="60"/>
      <c r="B49" s="68" t="s">
        <v>56</v>
      </c>
      <c r="C49" s="80">
        <v>0.3</v>
      </c>
      <c r="D49" s="80">
        <v>0.3</v>
      </c>
      <c r="E49" s="80">
        <v>0.3</v>
      </c>
      <c r="F49" s="80">
        <v>0.3</v>
      </c>
      <c r="G49" s="80">
        <v>0.3</v>
      </c>
      <c r="H49" s="80">
        <v>0.3</v>
      </c>
      <c r="I49" s="80">
        <v>0.3</v>
      </c>
      <c r="J49" s="80">
        <v>0.3</v>
      </c>
      <c r="K49" s="80">
        <v>0.3</v>
      </c>
      <c r="L49" s="80">
        <v>0.3</v>
      </c>
      <c r="M49" s="80">
        <v>0.3</v>
      </c>
      <c r="N49" s="81">
        <v>0.3</v>
      </c>
      <c r="O49" s="65"/>
      <c r="P49" s="1"/>
      <c r="Q49" s="1"/>
      <c r="R49" s="1"/>
      <c r="S49" s="1"/>
      <c r="T49" s="1"/>
      <c r="U49" s="1"/>
      <c r="V49" s="1"/>
      <c r="W49" s="1"/>
      <c r="X49" s="1"/>
      <c r="Y49" s="1"/>
      <c r="Z49" s="1"/>
      <c r="AA49" s="1"/>
    </row>
    <row r="50" ht="15.75" customHeight="1">
      <c r="A50" s="60"/>
      <c r="B50" s="68" t="s">
        <v>57</v>
      </c>
      <c r="C50" s="80">
        <v>0.6</v>
      </c>
      <c r="D50" s="80">
        <f t="shared" ref="D50:N50" si="32">C50</f>
        <v>0.6</v>
      </c>
      <c r="E50" s="80">
        <f t="shared" si="32"/>
        <v>0.6</v>
      </c>
      <c r="F50" s="80">
        <f t="shared" si="32"/>
        <v>0.6</v>
      </c>
      <c r="G50" s="80">
        <f t="shared" si="32"/>
        <v>0.6</v>
      </c>
      <c r="H50" s="80">
        <f t="shared" si="32"/>
        <v>0.6</v>
      </c>
      <c r="I50" s="80">
        <f t="shared" si="32"/>
        <v>0.6</v>
      </c>
      <c r="J50" s="80">
        <f t="shared" si="32"/>
        <v>0.6</v>
      </c>
      <c r="K50" s="80">
        <f t="shared" si="32"/>
        <v>0.6</v>
      </c>
      <c r="L50" s="80">
        <f t="shared" si="32"/>
        <v>0.6</v>
      </c>
      <c r="M50" s="80">
        <f t="shared" si="32"/>
        <v>0.6</v>
      </c>
      <c r="N50" s="81">
        <f t="shared" si="32"/>
        <v>0.6</v>
      </c>
      <c r="O50" s="65"/>
      <c r="P50" s="1"/>
      <c r="Q50" s="1"/>
      <c r="R50" s="1"/>
      <c r="S50" s="1"/>
      <c r="T50" s="12"/>
      <c r="U50" s="12"/>
      <c r="V50" s="12"/>
      <c r="W50" s="12"/>
      <c r="X50" s="12"/>
      <c r="Y50" s="12"/>
      <c r="Z50" s="12"/>
      <c r="AA50" s="12"/>
    </row>
    <row r="51" ht="15.75" customHeight="1">
      <c r="A51" s="60"/>
      <c r="B51" s="68"/>
      <c r="C51" s="82"/>
      <c r="D51" s="82"/>
      <c r="E51" s="82"/>
      <c r="F51" s="82"/>
      <c r="G51" s="82"/>
      <c r="H51" s="82"/>
      <c r="I51" s="82"/>
      <c r="J51" s="82"/>
      <c r="K51" s="82"/>
      <c r="L51" s="82"/>
      <c r="M51" s="82"/>
      <c r="N51" s="83"/>
      <c r="O51" s="82"/>
      <c r="P51" s="1"/>
      <c r="Q51" s="1"/>
      <c r="R51" s="34"/>
      <c r="S51" s="1"/>
      <c r="T51" s="1"/>
      <c r="U51" s="1"/>
      <c r="V51" s="1"/>
      <c r="W51" s="1"/>
      <c r="X51" s="1"/>
      <c r="Y51" s="1"/>
      <c r="Z51" s="1"/>
      <c r="AA51" s="1"/>
    </row>
    <row r="52" ht="15.75" customHeight="1">
      <c r="A52" s="56"/>
      <c r="B52" s="79" t="s">
        <v>58</v>
      </c>
      <c r="C52" s="60"/>
      <c r="D52" s="60"/>
      <c r="E52" s="60"/>
      <c r="F52" s="60"/>
      <c r="G52" s="60"/>
      <c r="H52" s="60"/>
      <c r="I52" s="60"/>
      <c r="J52" s="60"/>
      <c r="K52" s="60"/>
      <c r="L52" s="60"/>
      <c r="M52" s="60"/>
      <c r="N52" s="84"/>
      <c r="O52" s="60"/>
      <c r="P52" s="1"/>
      <c r="Q52" s="1"/>
      <c r="R52" s="1"/>
      <c r="S52" s="1"/>
      <c r="T52" s="1"/>
      <c r="U52" s="1"/>
      <c r="V52" s="1"/>
      <c r="W52" s="1"/>
      <c r="X52" s="1"/>
      <c r="Y52" s="1"/>
      <c r="Z52" s="1"/>
      <c r="AA52" s="1"/>
    </row>
    <row r="53" ht="15.75" customHeight="1">
      <c r="A53" s="60"/>
      <c r="B53" s="68" t="s">
        <v>59</v>
      </c>
      <c r="C53" s="80">
        <v>0.2</v>
      </c>
      <c r="D53" s="80">
        <v>0.2</v>
      </c>
      <c r="E53" s="80">
        <v>0.2</v>
      </c>
      <c r="F53" s="80">
        <v>0.2</v>
      </c>
      <c r="G53" s="80">
        <v>0.2</v>
      </c>
      <c r="H53" s="80">
        <v>0.2</v>
      </c>
      <c r="I53" s="80">
        <v>0.2</v>
      </c>
      <c r="J53" s="80">
        <v>0.2</v>
      </c>
      <c r="K53" s="80">
        <v>0.2</v>
      </c>
      <c r="L53" s="80">
        <v>0.2</v>
      </c>
      <c r="M53" s="80">
        <v>0.2</v>
      </c>
      <c r="N53" s="81">
        <v>0.2</v>
      </c>
      <c r="O53" s="60"/>
      <c r="P53" s="1"/>
      <c r="Q53" s="1"/>
      <c r="R53" s="1"/>
      <c r="S53" s="1"/>
      <c r="T53" s="1"/>
      <c r="U53" s="1"/>
      <c r="V53" s="1"/>
      <c r="W53" s="1"/>
      <c r="X53" s="1"/>
      <c r="Y53" s="1"/>
      <c r="Z53" s="1"/>
      <c r="AA53" s="1"/>
    </row>
    <row r="54" ht="15.75" customHeight="1">
      <c r="A54" s="60"/>
      <c r="B54" s="68" t="s">
        <v>60</v>
      </c>
      <c r="C54" s="80">
        <v>0.02</v>
      </c>
      <c r="D54" s="80">
        <f t="shared" ref="D54:N54" si="33">C54</f>
        <v>0.02</v>
      </c>
      <c r="E54" s="80">
        <f t="shared" si="33"/>
        <v>0.02</v>
      </c>
      <c r="F54" s="80">
        <f t="shared" si="33"/>
        <v>0.02</v>
      </c>
      <c r="G54" s="80">
        <f t="shared" si="33"/>
        <v>0.02</v>
      </c>
      <c r="H54" s="80">
        <f t="shared" si="33"/>
        <v>0.02</v>
      </c>
      <c r="I54" s="80">
        <f t="shared" si="33"/>
        <v>0.02</v>
      </c>
      <c r="J54" s="80">
        <f t="shared" si="33"/>
        <v>0.02</v>
      </c>
      <c r="K54" s="80">
        <f t="shared" si="33"/>
        <v>0.02</v>
      </c>
      <c r="L54" s="80">
        <f t="shared" si="33"/>
        <v>0.02</v>
      </c>
      <c r="M54" s="80">
        <f t="shared" si="33"/>
        <v>0.02</v>
      </c>
      <c r="N54" s="81">
        <f t="shared" si="33"/>
        <v>0.02</v>
      </c>
      <c r="O54" s="85"/>
      <c r="P54" s="1"/>
      <c r="Q54" s="1"/>
      <c r="R54" s="1"/>
      <c r="S54" s="1"/>
      <c r="T54" s="1"/>
      <c r="U54" s="1"/>
      <c r="V54" s="1"/>
      <c r="W54" s="1"/>
      <c r="X54" s="1"/>
      <c r="Y54" s="1"/>
      <c r="Z54" s="1"/>
      <c r="AA54" s="1"/>
    </row>
    <row r="55" ht="15.75" customHeight="1">
      <c r="A55" s="60"/>
      <c r="B55" s="68"/>
      <c r="C55" s="86"/>
      <c r="D55" s="86"/>
      <c r="E55" s="86"/>
      <c r="F55" s="86"/>
      <c r="G55" s="86"/>
      <c r="H55" s="86"/>
      <c r="I55" s="86"/>
      <c r="J55" s="86"/>
      <c r="K55" s="86"/>
      <c r="L55" s="86"/>
      <c r="M55" s="86"/>
      <c r="N55" s="87"/>
      <c r="O55" s="60"/>
      <c r="P55" s="1"/>
      <c r="Q55" s="1"/>
      <c r="R55" s="1"/>
      <c r="S55" s="1"/>
      <c r="T55" s="32"/>
      <c r="U55" s="32"/>
      <c r="V55" s="32"/>
      <c r="W55" s="32"/>
      <c r="X55" s="32"/>
      <c r="Y55" s="32"/>
      <c r="Z55" s="32"/>
      <c r="AA55" s="32"/>
    </row>
    <row r="56" ht="15.75" customHeight="1">
      <c r="A56" s="56"/>
      <c r="B56" s="79" t="s">
        <v>61</v>
      </c>
      <c r="C56" s="86"/>
      <c r="D56" s="86"/>
      <c r="E56" s="86"/>
      <c r="F56" s="86"/>
      <c r="G56" s="86"/>
      <c r="H56" s="86"/>
      <c r="I56" s="86"/>
      <c r="J56" s="86"/>
      <c r="K56" s="86"/>
      <c r="L56" s="86"/>
      <c r="M56" s="86"/>
      <c r="N56" s="87"/>
      <c r="O56" s="60"/>
      <c r="P56" s="1"/>
      <c r="Q56" s="1"/>
      <c r="R56" s="1"/>
      <c r="S56" s="1"/>
      <c r="T56" s="12"/>
      <c r="U56" s="12"/>
      <c r="V56" s="12"/>
      <c r="W56" s="12"/>
      <c r="X56" s="12"/>
      <c r="Y56" s="12"/>
      <c r="Z56" s="12"/>
      <c r="AA56" s="12"/>
    </row>
    <row r="57" ht="15.75" customHeight="1">
      <c r="A57" s="60"/>
      <c r="B57" s="68" t="s">
        <v>62</v>
      </c>
      <c r="C57" s="88">
        <v>0.08</v>
      </c>
      <c r="D57" s="88">
        <f t="shared" ref="D57:N57" si="34">C57</f>
        <v>0.08</v>
      </c>
      <c r="E57" s="88">
        <f t="shared" si="34"/>
        <v>0.08</v>
      </c>
      <c r="F57" s="88">
        <f t="shared" si="34"/>
        <v>0.08</v>
      </c>
      <c r="G57" s="88">
        <f t="shared" si="34"/>
        <v>0.08</v>
      </c>
      <c r="H57" s="88">
        <f t="shared" si="34"/>
        <v>0.08</v>
      </c>
      <c r="I57" s="88">
        <f t="shared" si="34"/>
        <v>0.08</v>
      </c>
      <c r="J57" s="88">
        <f t="shared" si="34"/>
        <v>0.08</v>
      </c>
      <c r="K57" s="88">
        <f t="shared" si="34"/>
        <v>0.08</v>
      </c>
      <c r="L57" s="88">
        <f t="shared" si="34"/>
        <v>0.08</v>
      </c>
      <c r="M57" s="88">
        <f t="shared" si="34"/>
        <v>0.08</v>
      </c>
      <c r="N57" s="89">
        <f t="shared" si="34"/>
        <v>0.08</v>
      </c>
      <c r="O57" s="90"/>
      <c r="P57" s="1"/>
      <c r="Q57" s="1"/>
      <c r="R57" s="1"/>
      <c r="S57" s="1"/>
      <c r="T57" s="1"/>
      <c r="U57" s="1"/>
      <c r="V57" s="1"/>
      <c r="W57" s="1"/>
      <c r="X57" s="1"/>
      <c r="Y57" s="1"/>
      <c r="Z57" s="1"/>
      <c r="AA57" s="1"/>
    </row>
    <row r="58" ht="15.75" customHeight="1">
      <c r="A58" s="60"/>
      <c r="B58" s="91" t="s">
        <v>63</v>
      </c>
      <c r="C58" s="92">
        <v>0.04</v>
      </c>
      <c r="D58" s="92">
        <f t="shared" ref="D58:N58" si="35">C58</f>
        <v>0.04</v>
      </c>
      <c r="E58" s="92">
        <f t="shared" si="35"/>
        <v>0.04</v>
      </c>
      <c r="F58" s="92">
        <f t="shared" si="35"/>
        <v>0.04</v>
      </c>
      <c r="G58" s="92">
        <f t="shared" si="35"/>
        <v>0.04</v>
      </c>
      <c r="H58" s="92">
        <f t="shared" si="35"/>
        <v>0.04</v>
      </c>
      <c r="I58" s="92">
        <f t="shared" si="35"/>
        <v>0.04</v>
      </c>
      <c r="J58" s="92">
        <f t="shared" si="35"/>
        <v>0.04</v>
      </c>
      <c r="K58" s="92">
        <f t="shared" si="35"/>
        <v>0.04</v>
      </c>
      <c r="L58" s="92">
        <f t="shared" si="35"/>
        <v>0.04</v>
      </c>
      <c r="M58" s="92">
        <f t="shared" si="35"/>
        <v>0.04</v>
      </c>
      <c r="N58" s="93">
        <f t="shared" si="35"/>
        <v>0.04</v>
      </c>
      <c r="O58" s="1"/>
      <c r="P58" s="1"/>
      <c r="Q58" s="94"/>
      <c r="R58" s="12"/>
      <c r="S58" s="12"/>
      <c r="T58" s="1"/>
      <c r="U58" s="1"/>
      <c r="V58" s="1"/>
      <c r="W58" s="1"/>
      <c r="X58" s="1"/>
      <c r="Y58" s="1"/>
      <c r="Z58" s="1"/>
      <c r="AA58" s="1"/>
    </row>
    <row r="59" ht="15.75" customHeight="1">
      <c r="A59" s="95"/>
      <c r="B59" s="95"/>
      <c r="C59" s="53"/>
      <c r="D59" s="53"/>
      <c r="E59" s="53"/>
      <c r="F59" s="53"/>
      <c r="G59" s="53"/>
      <c r="H59" s="53"/>
      <c r="I59" s="53"/>
      <c r="J59" s="53"/>
      <c r="K59" s="53"/>
      <c r="L59" s="53"/>
      <c r="M59" s="53"/>
      <c r="N59" s="53"/>
      <c r="O59" s="1"/>
      <c r="P59" s="1"/>
      <c r="Q59" s="1"/>
      <c r="R59" s="1"/>
      <c r="S59" s="1"/>
      <c r="T59" s="1"/>
      <c r="U59" s="1"/>
      <c r="V59" s="1"/>
      <c r="W59" s="1"/>
      <c r="X59" s="1"/>
      <c r="Y59" s="1"/>
      <c r="Z59" s="1"/>
      <c r="AA59" s="1"/>
    </row>
    <row r="60" ht="15.75" customHeight="1">
      <c r="A60" s="95"/>
      <c r="B60" s="95"/>
      <c r="C60" s="22"/>
      <c r="D60" s="22"/>
      <c r="E60" s="22"/>
      <c r="F60" s="22"/>
      <c r="G60" s="22"/>
      <c r="H60" s="22"/>
      <c r="I60" s="22"/>
      <c r="J60" s="22"/>
      <c r="K60" s="22"/>
      <c r="L60" s="22"/>
      <c r="M60" s="22"/>
      <c r="N60" s="22"/>
      <c r="O60" s="1"/>
      <c r="P60" s="1"/>
      <c r="Q60" s="1"/>
      <c r="R60" s="1"/>
      <c r="S60" s="1"/>
      <c r="T60" s="1"/>
      <c r="U60" s="1"/>
      <c r="V60" s="1"/>
      <c r="W60" s="1"/>
      <c r="X60" s="1"/>
      <c r="Y60" s="1"/>
      <c r="Z60" s="1"/>
      <c r="AA60" s="1"/>
    </row>
    <row r="61" ht="15.75" customHeight="1">
      <c r="A61" s="95"/>
      <c r="B61" s="95"/>
      <c r="C61" s="40"/>
      <c r="D61" s="40"/>
      <c r="E61" s="40"/>
      <c r="F61" s="40"/>
      <c r="G61" s="40"/>
      <c r="H61" s="40"/>
      <c r="I61" s="40"/>
      <c r="J61" s="40"/>
      <c r="K61" s="40"/>
      <c r="L61" s="40"/>
      <c r="M61" s="40"/>
      <c r="N61" s="40"/>
      <c r="O61" s="1"/>
      <c r="P61" s="1"/>
      <c r="Q61" s="1"/>
      <c r="R61" s="1"/>
      <c r="S61" s="1"/>
      <c r="T61" s="1"/>
      <c r="U61" s="1"/>
      <c r="V61" s="1"/>
      <c r="W61" s="1"/>
      <c r="X61" s="1"/>
      <c r="Y61" s="1"/>
      <c r="Z61" s="1"/>
      <c r="AA61" s="1"/>
    </row>
    <row r="62" ht="15.75" customHeight="1">
      <c r="A62" s="96"/>
      <c r="B62" s="97" t="s">
        <v>64</v>
      </c>
      <c r="C62" s="98"/>
      <c r="D62" s="99"/>
      <c r="E62" s="99"/>
      <c r="F62" s="99"/>
      <c r="G62" s="99"/>
      <c r="H62" s="99"/>
      <c r="I62" s="99"/>
      <c r="J62" s="99"/>
      <c r="K62" s="99"/>
      <c r="L62" s="99"/>
      <c r="M62" s="99"/>
      <c r="N62" s="99"/>
      <c r="O62" s="12"/>
      <c r="P62" s="12"/>
      <c r="Q62" s="12"/>
      <c r="R62" s="12"/>
      <c r="S62" s="12"/>
      <c r="T62" s="12"/>
      <c r="U62" s="12"/>
      <c r="V62" s="12"/>
      <c r="W62" s="12"/>
      <c r="X62" s="12"/>
      <c r="Y62" s="12"/>
      <c r="Z62" s="12"/>
      <c r="AA62" s="12"/>
    </row>
    <row r="63" ht="15.75" customHeight="1">
      <c r="A63" s="85"/>
      <c r="B63" s="100" t="s">
        <v>65</v>
      </c>
      <c r="C63" s="101">
        <v>0.6</v>
      </c>
      <c r="D63" s="1"/>
      <c r="E63" s="1"/>
      <c r="F63" s="1"/>
      <c r="G63" s="1"/>
      <c r="H63" s="1"/>
      <c r="I63" s="1"/>
      <c r="J63" s="1"/>
      <c r="K63" s="1"/>
      <c r="L63" s="1"/>
      <c r="M63" s="1"/>
      <c r="N63" s="1"/>
      <c r="O63" s="1"/>
      <c r="P63" s="1"/>
      <c r="Q63" s="1"/>
      <c r="R63" s="1"/>
      <c r="S63" s="1"/>
      <c r="T63" s="1"/>
      <c r="U63" s="1"/>
      <c r="V63" s="1"/>
      <c r="W63" s="1"/>
      <c r="X63" s="1"/>
      <c r="Y63" s="1"/>
      <c r="Z63" s="1"/>
      <c r="AA63" s="1"/>
    </row>
    <row r="64" ht="15.75" customHeight="1">
      <c r="A64" s="85"/>
      <c r="B64" s="100" t="s">
        <v>66</v>
      </c>
      <c r="C64" s="102">
        <f>(1/(1-C63))-1</f>
        <v>1.5</v>
      </c>
      <c r="D64" s="1"/>
      <c r="E64" s="1"/>
      <c r="F64" s="1"/>
      <c r="G64" s="1"/>
      <c r="H64" s="1"/>
      <c r="I64" s="1"/>
      <c r="J64" s="1"/>
      <c r="K64" s="1"/>
      <c r="L64" s="1"/>
      <c r="M64" s="1"/>
      <c r="N64" s="1"/>
      <c r="O64" s="1"/>
      <c r="P64" s="1"/>
      <c r="Q64" s="1"/>
      <c r="R64" s="1"/>
      <c r="S64" s="1"/>
      <c r="T64" s="1"/>
      <c r="U64" s="1"/>
      <c r="V64" s="1"/>
      <c r="W64" s="1"/>
      <c r="X64" s="1"/>
      <c r="Y64" s="1"/>
      <c r="Z64" s="1"/>
      <c r="AA64" s="1"/>
    </row>
    <row r="65" ht="15.75" customHeight="1">
      <c r="A65" s="32"/>
      <c r="B65" s="103"/>
      <c r="C65" s="104"/>
      <c r="D65" s="1"/>
      <c r="E65" s="1"/>
      <c r="F65" s="1"/>
      <c r="G65" s="1"/>
      <c r="H65" s="1"/>
      <c r="I65" s="1"/>
      <c r="J65" s="1"/>
      <c r="K65" s="1"/>
      <c r="L65" s="1"/>
      <c r="M65" s="1"/>
      <c r="N65" s="1"/>
      <c r="O65" s="1"/>
      <c r="P65" s="1"/>
      <c r="Q65" s="1"/>
      <c r="R65" s="1"/>
      <c r="S65" s="1"/>
      <c r="T65" s="1"/>
      <c r="U65" s="1"/>
      <c r="V65" s="1"/>
      <c r="W65" s="1"/>
      <c r="X65" s="1"/>
      <c r="Y65" s="1"/>
      <c r="Z65" s="1"/>
      <c r="AA65" s="1"/>
    </row>
    <row r="66" ht="15.75" customHeight="1">
      <c r="A66" s="96"/>
      <c r="B66" s="105" t="s">
        <v>67</v>
      </c>
      <c r="C66" s="104"/>
      <c r="D66" s="1"/>
      <c r="E66" s="1"/>
      <c r="F66" s="1"/>
      <c r="G66" s="1"/>
      <c r="H66" s="1"/>
      <c r="I66" s="1"/>
      <c r="J66" s="1"/>
      <c r="K66" s="1"/>
      <c r="L66" s="1"/>
      <c r="M66" s="1"/>
      <c r="N66" s="1"/>
      <c r="O66" s="1"/>
      <c r="P66" s="1"/>
      <c r="Q66" s="1"/>
      <c r="R66" s="1"/>
      <c r="S66" s="1"/>
      <c r="T66" s="1"/>
      <c r="U66" s="1"/>
      <c r="V66" s="1"/>
      <c r="W66" s="1"/>
      <c r="X66" s="1"/>
      <c r="Y66" s="1"/>
      <c r="Z66" s="1"/>
      <c r="AA66" s="1"/>
    </row>
    <row r="67" ht="15.75" customHeight="1">
      <c r="A67" s="85"/>
      <c r="B67" s="100" t="s">
        <v>66</v>
      </c>
      <c r="C67" s="101">
        <v>2.0</v>
      </c>
      <c r="D67" s="1"/>
      <c r="E67" s="1"/>
      <c r="F67" s="1"/>
      <c r="G67" s="1"/>
      <c r="H67" s="1"/>
      <c r="I67" s="1"/>
      <c r="J67" s="1"/>
      <c r="K67" s="1"/>
      <c r="L67" s="1"/>
      <c r="M67" s="1"/>
      <c r="N67" s="1"/>
      <c r="O67" s="1"/>
      <c r="P67" s="1"/>
      <c r="Q67" s="1"/>
      <c r="R67" s="1"/>
      <c r="S67" s="1"/>
      <c r="T67" s="1"/>
      <c r="U67" s="1"/>
      <c r="V67" s="1"/>
      <c r="W67" s="1"/>
      <c r="X67" s="1"/>
      <c r="Y67" s="1"/>
      <c r="Z67" s="1"/>
      <c r="AA67" s="1"/>
    </row>
    <row r="68" ht="15.75" customHeight="1">
      <c r="A68" s="85"/>
      <c r="B68" s="106" t="s">
        <v>65</v>
      </c>
      <c r="C68" s="107">
        <f>1-(1/(C67+1))</f>
        <v>0.6666666667</v>
      </c>
      <c r="D68" s="1"/>
      <c r="E68" s="1"/>
      <c r="F68" s="1"/>
      <c r="G68" s="1"/>
      <c r="H68" s="1"/>
      <c r="I68" s="1"/>
      <c r="J68" s="1"/>
      <c r="K68" s="1"/>
      <c r="L68" s="1"/>
      <c r="M68" s="1"/>
      <c r="N68" s="1"/>
      <c r="O68" s="1"/>
      <c r="P68" s="1"/>
      <c r="Q68" s="1"/>
      <c r="R68" s="1"/>
      <c r="S68" s="1"/>
      <c r="T68" s="1"/>
      <c r="U68" s="1"/>
      <c r="V68" s="1"/>
      <c r="W68" s="1"/>
      <c r="X68" s="1"/>
      <c r="Y68" s="1"/>
      <c r="Z68" s="1"/>
      <c r="AA68" s="1"/>
    </row>
    <row r="69" ht="15.75" customHeight="1">
      <c r="A69" s="12"/>
      <c r="B69" s="12"/>
      <c r="C69" s="22"/>
      <c r="D69" s="1"/>
      <c r="E69" s="1"/>
      <c r="F69" s="1"/>
      <c r="G69" s="1"/>
      <c r="H69" s="1"/>
      <c r="I69" s="1"/>
      <c r="J69" s="1"/>
      <c r="K69" s="1"/>
      <c r="L69" s="1"/>
      <c r="M69" s="1"/>
      <c r="N69" s="1"/>
      <c r="O69" s="1"/>
      <c r="P69" s="1"/>
      <c r="Q69" s="1"/>
      <c r="R69" s="1"/>
      <c r="S69" s="1"/>
      <c r="T69" s="1"/>
      <c r="U69" s="1"/>
      <c r="V69" s="1"/>
      <c r="W69" s="1"/>
      <c r="X69" s="1"/>
      <c r="Y69" s="1"/>
      <c r="Z69" s="1"/>
      <c r="AA69" s="1"/>
    </row>
    <row r="70" ht="15.75" customHeight="1">
      <c r="A70" s="12"/>
      <c r="B70" s="12"/>
      <c r="C70" s="22"/>
      <c r="D70" s="1"/>
      <c r="E70" s="1"/>
      <c r="F70" s="1"/>
      <c r="G70" s="1"/>
      <c r="H70" s="1"/>
      <c r="I70" s="1"/>
      <c r="J70" s="1"/>
      <c r="K70" s="1"/>
      <c r="L70" s="1"/>
      <c r="M70" s="1"/>
      <c r="N70" s="1"/>
      <c r="O70" s="1"/>
      <c r="P70" s="1"/>
      <c r="Q70" s="1"/>
      <c r="R70" s="1"/>
      <c r="S70" s="1"/>
      <c r="T70" s="1"/>
      <c r="U70" s="1"/>
      <c r="V70" s="1"/>
      <c r="W70" s="1"/>
      <c r="X70" s="1"/>
      <c r="Y70" s="1"/>
      <c r="Z70" s="1"/>
      <c r="AA70" s="1"/>
    </row>
    <row r="71" ht="15.75" customHeight="1">
      <c r="A71" s="12"/>
      <c r="B71" s="12"/>
      <c r="C71" s="22"/>
      <c r="D71" s="1"/>
      <c r="E71" s="1"/>
      <c r="F71" s="1"/>
      <c r="G71" s="1"/>
      <c r="H71" s="1"/>
      <c r="I71" s="1"/>
      <c r="J71" s="1"/>
      <c r="K71" s="1"/>
      <c r="L71" s="1"/>
      <c r="M71" s="1"/>
      <c r="N71" s="1"/>
      <c r="O71" s="1"/>
      <c r="P71" s="1"/>
      <c r="Q71" s="1"/>
      <c r="R71" s="1"/>
      <c r="S71" s="1"/>
      <c r="T71" s="1"/>
      <c r="U71" s="1"/>
      <c r="V71" s="1"/>
      <c r="W71" s="1"/>
      <c r="X71" s="1"/>
      <c r="Y71" s="1"/>
      <c r="Z71" s="1"/>
      <c r="AA71" s="1"/>
    </row>
    <row r="72" ht="15.75" customHeight="1">
      <c r="A72" s="12"/>
      <c r="B72" s="12"/>
      <c r="C72" s="22"/>
      <c r="D72" s="1"/>
      <c r="E72" s="1"/>
      <c r="F72" s="1"/>
      <c r="G72" s="1"/>
      <c r="H72" s="1"/>
      <c r="I72" s="1"/>
      <c r="J72" s="1"/>
      <c r="K72" s="1"/>
      <c r="L72" s="1"/>
      <c r="M72" s="1"/>
      <c r="N72" s="1"/>
      <c r="O72" s="1"/>
      <c r="P72" s="1"/>
      <c r="Q72" s="1"/>
      <c r="R72" s="1"/>
      <c r="S72" s="1"/>
      <c r="T72" s="1"/>
      <c r="U72" s="1"/>
      <c r="V72" s="1"/>
      <c r="W72" s="1"/>
      <c r="X72" s="1"/>
      <c r="Y72" s="1"/>
      <c r="Z72" s="1"/>
      <c r="AA72" s="1"/>
    </row>
    <row r="73" ht="15.75" customHeight="1">
      <c r="A73" s="12"/>
      <c r="B73" s="12"/>
      <c r="C73" s="22"/>
      <c r="D73" s="1"/>
      <c r="E73" s="1"/>
      <c r="F73" s="1"/>
      <c r="G73" s="1"/>
      <c r="H73" s="1"/>
      <c r="I73" s="1"/>
      <c r="J73" s="1"/>
      <c r="K73" s="1"/>
      <c r="L73" s="1"/>
      <c r="M73" s="1"/>
      <c r="N73" s="1"/>
      <c r="O73" s="1"/>
      <c r="P73" s="1"/>
      <c r="Q73" s="1"/>
      <c r="R73" s="1"/>
      <c r="S73" s="1"/>
      <c r="T73" s="1"/>
      <c r="U73" s="1"/>
      <c r="V73" s="1"/>
      <c r="W73" s="1"/>
      <c r="X73" s="1"/>
      <c r="Y73" s="1"/>
      <c r="Z73" s="1"/>
      <c r="AA73" s="1"/>
    </row>
    <row r="74" ht="15.75" customHeight="1">
      <c r="A74" s="12"/>
      <c r="B74" s="12"/>
      <c r="C74" s="22"/>
      <c r="D74" s="1"/>
      <c r="E74" s="1"/>
      <c r="F74" s="1"/>
      <c r="G74" s="1"/>
      <c r="H74" s="1"/>
      <c r="I74" s="1"/>
      <c r="J74" s="1"/>
      <c r="K74" s="1"/>
      <c r="L74" s="1"/>
      <c r="M74" s="1"/>
      <c r="N74" s="1"/>
      <c r="O74" s="1"/>
      <c r="P74" s="1"/>
      <c r="Q74" s="1"/>
      <c r="R74" s="1"/>
      <c r="S74" s="1"/>
      <c r="T74" s="1"/>
      <c r="U74" s="1"/>
      <c r="V74" s="1"/>
      <c r="W74" s="1"/>
      <c r="X74" s="1"/>
      <c r="Y74" s="1"/>
      <c r="Z74" s="1"/>
      <c r="AA74" s="1"/>
    </row>
    <row r="75" ht="15.75" customHeight="1">
      <c r="A75" s="12"/>
      <c r="B75" s="12"/>
      <c r="C75" s="22"/>
      <c r="D75" s="1"/>
      <c r="E75" s="1"/>
      <c r="F75" s="1"/>
      <c r="G75" s="1"/>
      <c r="H75" s="1"/>
      <c r="I75" s="1"/>
      <c r="J75" s="1"/>
      <c r="K75" s="1"/>
      <c r="L75" s="1"/>
      <c r="M75" s="1"/>
      <c r="N75" s="1"/>
      <c r="O75" s="1"/>
      <c r="P75" s="1"/>
      <c r="Q75" s="1"/>
      <c r="R75" s="1"/>
      <c r="S75" s="1"/>
      <c r="T75" s="1"/>
      <c r="U75" s="1"/>
      <c r="V75" s="1"/>
      <c r="W75" s="1"/>
      <c r="X75" s="1"/>
      <c r="Y75" s="1"/>
      <c r="Z75" s="1"/>
      <c r="AA75" s="1"/>
    </row>
    <row r="76" ht="15.75" customHeight="1">
      <c r="A76" s="12"/>
      <c r="B76" s="12"/>
      <c r="C76" s="22"/>
      <c r="D76" s="1"/>
      <c r="E76" s="1"/>
      <c r="F76" s="1"/>
      <c r="G76" s="1"/>
      <c r="H76" s="1"/>
      <c r="I76" s="1"/>
      <c r="J76" s="1"/>
      <c r="K76" s="1"/>
      <c r="L76" s="1"/>
      <c r="M76" s="1"/>
      <c r="N76" s="1"/>
      <c r="O76" s="1"/>
      <c r="P76" s="1"/>
      <c r="Q76" s="1"/>
      <c r="R76" s="1"/>
      <c r="S76" s="1"/>
      <c r="T76" s="1"/>
      <c r="U76" s="1"/>
      <c r="V76" s="1"/>
      <c r="W76" s="1"/>
      <c r="X76" s="1"/>
      <c r="Y76" s="1"/>
      <c r="Z76" s="1"/>
      <c r="AA76" s="1"/>
    </row>
    <row r="77" ht="15.75" customHeight="1">
      <c r="A77" s="12"/>
      <c r="B77" s="12"/>
      <c r="C77" s="22"/>
      <c r="D77" s="1"/>
      <c r="E77" s="1"/>
      <c r="F77" s="1"/>
      <c r="G77" s="1"/>
      <c r="H77" s="1"/>
      <c r="I77" s="1"/>
      <c r="J77" s="1"/>
      <c r="K77" s="1"/>
      <c r="L77" s="1"/>
      <c r="M77" s="1"/>
      <c r="N77" s="1"/>
      <c r="O77" s="1"/>
      <c r="P77" s="1"/>
      <c r="Q77" s="1"/>
      <c r="R77" s="1"/>
      <c r="S77" s="1"/>
      <c r="T77" s="1"/>
      <c r="U77" s="1"/>
      <c r="V77" s="1"/>
      <c r="W77" s="1"/>
      <c r="X77" s="1"/>
      <c r="Y77" s="1"/>
      <c r="Z77" s="1"/>
      <c r="AA77" s="1"/>
    </row>
    <row r="78" ht="15.75" customHeight="1">
      <c r="A78" s="12"/>
      <c r="B78" s="12"/>
      <c r="C78" s="22"/>
      <c r="D78" s="1"/>
      <c r="E78" s="1"/>
      <c r="F78" s="1"/>
      <c r="G78" s="1"/>
      <c r="H78" s="1"/>
      <c r="I78" s="1"/>
      <c r="J78" s="1"/>
      <c r="K78" s="1"/>
      <c r="L78" s="1"/>
      <c r="M78" s="1"/>
      <c r="N78" s="1"/>
      <c r="O78" s="1"/>
      <c r="P78" s="1"/>
      <c r="Q78" s="1"/>
      <c r="R78" s="1"/>
      <c r="S78" s="1"/>
      <c r="T78" s="1"/>
      <c r="U78" s="1"/>
      <c r="V78" s="1"/>
      <c r="W78" s="1"/>
      <c r="X78" s="1"/>
      <c r="Y78" s="1"/>
      <c r="Z78" s="1"/>
      <c r="AA78" s="1"/>
    </row>
    <row r="79" ht="15.75" customHeight="1">
      <c r="A79" s="12"/>
      <c r="B79" s="12"/>
      <c r="C79" s="22"/>
      <c r="D79" s="1"/>
      <c r="E79" s="1"/>
      <c r="F79" s="1"/>
      <c r="G79" s="1"/>
      <c r="H79" s="1"/>
      <c r="I79" s="1"/>
      <c r="J79" s="1"/>
      <c r="K79" s="1"/>
      <c r="L79" s="1"/>
      <c r="M79" s="1"/>
      <c r="N79" s="1"/>
      <c r="O79" s="1"/>
      <c r="P79" s="1"/>
      <c r="Q79" s="1"/>
      <c r="R79" s="1"/>
      <c r="S79" s="1"/>
      <c r="T79" s="1"/>
      <c r="U79" s="1"/>
      <c r="V79" s="1"/>
      <c r="W79" s="1"/>
      <c r="X79" s="1"/>
      <c r="Y79" s="1"/>
      <c r="Z79" s="1"/>
      <c r="AA79" s="1"/>
    </row>
    <row r="80" ht="15.75" customHeight="1">
      <c r="A80" s="12"/>
      <c r="B80" s="12"/>
      <c r="C80" s="22"/>
      <c r="D80" s="1"/>
      <c r="E80" s="1"/>
      <c r="F80" s="1"/>
      <c r="G80" s="1"/>
      <c r="H80" s="1"/>
      <c r="I80" s="1"/>
      <c r="J80" s="1"/>
      <c r="K80" s="1"/>
      <c r="L80" s="1"/>
      <c r="M80" s="1"/>
      <c r="N80" s="1"/>
      <c r="O80" s="1"/>
      <c r="P80" s="1"/>
      <c r="Q80" s="1"/>
      <c r="R80" s="1"/>
      <c r="S80" s="1"/>
      <c r="T80" s="1"/>
      <c r="U80" s="1"/>
      <c r="V80" s="1"/>
      <c r="W80" s="1"/>
      <c r="X80" s="1"/>
      <c r="Y80" s="1"/>
      <c r="Z80" s="1"/>
      <c r="AA80" s="1"/>
    </row>
    <row r="81" ht="15.75" customHeight="1">
      <c r="A81" s="12"/>
      <c r="B81" s="12"/>
      <c r="C81" s="22"/>
      <c r="D81" s="1"/>
      <c r="E81" s="1"/>
      <c r="F81" s="1"/>
      <c r="G81" s="1"/>
      <c r="H81" s="1"/>
      <c r="I81" s="1"/>
      <c r="J81" s="1"/>
      <c r="K81" s="1"/>
      <c r="L81" s="1"/>
      <c r="M81" s="1"/>
      <c r="N81" s="1"/>
      <c r="O81" s="1"/>
      <c r="P81" s="1"/>
      <c r="Q81" s="1"/>
      <c r="R81" s="1"/>
      <c r="S81" s="1"/>
      <c r="T81" s="1"/>
      <c r="U81" s="1"/>
      <c r="V81" s="1"/>
      <c r="W81" s="1"/>
      <c r="X81" s="1"/>
      <c r="Y81" s="1"/>
      <c r="Z81" s="1"/>
      <c r="AA81" s="1"/>
    </row>
    <row r="82" ht="15.75" customHeight="1">
      <c r="A82" s="12"/>
      <c r="B82" s="12"/>
      <c r="C82" s="22"/>
      <c r="D82" s="1"/>
      <c r="E82" s="1"/>
      <c r="F82" s="1"/>
      <c r="G82" s="1"/>
      <c r="H82" s="1"/>
      <c r="I82" s="1"/>
      <c r="J82" s="1"/>
      <c r="K82" s="1"/>
      <c r="L82" s="1"/>
      <c r="M82" s="1"/>
      <c r="N82" s="1"/>
      <c r="O82" s="1"/>
      <c r="P82" s="1"/>
      <c r="Q82" s="1"/>
      <c r="R82" s="1"/>
      <c r="S82" s="1"/>
      <c r="T82" s="1"/>
      <c r="U82" s="1"/>
      <c r="V82" s="1"/>
      <c r="W82" s="1"/>
      <c r="X82" s="1"/>
      <c r="Y82" s="1"/>
      <c r="Z82" s="1"/>
      <c r="AA82" s="1"/>
    </row>
    <row r="83" ht="15.75" customHeight="1">
      <c r="A83" s="12"/>
      <c r="B83" s="12"/>
      <c r="C83" s="22"/>
      <c r="D83" s="1"/>
      <c r="E83" s="1"/>
      <c r="F83" s="1"/>
      <c r="G83" s="1"/>
      <c r="H83" s="1"/>
      <c r="I83" s="1"/>
      <c r="J83" s="1"/>
      <c r="K83" s="1"/>
      <c r="L83" s="1"/>
      <c r="M83" s="1"/>
      <c r="N83" s="1"/>
      <c r="O83" s="1"/>
      <c r="P83" s="1"/>
      <c r="Q83" s="1"/>
      <c r="R83" s="1"/>
      <c r="S83" s="1"/>
      <c r="T83" s="1"/>
      <c r="U83" s="1"/>
      <c r="V83" s="1"/>
      <c r="W83" s="1"/>
      <c r="X83" s="1"/>
      <c r="Y83" s="1"/>
      <c r="Z83" s="1"/>
      <c r="AA83" s="1"/>
    </row>
    <row r="84" ht="15.75" customHeight="1">
      <c r="A84" s="12"/>
      <c r="B84" s="12"/>
      <c r="C84" s="22"/>
      <c r="D84" s="1"/>
      <c r="E84" s="1"/>
      <c r="F84" s="1"/>
      <c r="G84" s="1"/>
      <c r="H84" s="1"/>
      <c r="I84" s="1"/>
      <c r="J84" s="1"/>
      <c r="K84" s="1"/>
      <c r="L84" s="1"/>
      <c r="M84" s="1"/>
      <c r="N84" s="1"/>
      <c r="O84" s="1"/>
      <c r="P84" s="1"/>
      <c r="Q84" s="1"/>
      <c r="R84" s="1"/>
      <c r="S84" s="1"/>
      <c r="T84" s="1"/>
      <c r="U84" s="1"/>
      <c r="V84" s="1"/>
      <c r="W84" s="1"/>
      <c r="X84" s="1"/>
      <c r="Y84" s="1"/>
      <c r="Z84" s="1"/>
      <c r="AA84" s="1"/>
    </row>
    <row r="85" ht="15.75" customHeight="1">
      <c r="A85" s="12"/>
      <c r="B85" s="12"/>
      <c r="C85" s="22"/>
      <c r="D85" s="1"/>
      <c r="E85" s="1"/>
      <c r="F85" s="1"/>
      <c r="G85" s="1"/>
      <c r="H85" s="1"/>
      <c r="I85" s="1"/>
      <c r="J85" s="1"/>
      <c r="K85" s="1"/>
      <c r="L85" s="1"/>
      <c r="M85" s="1"/>
      <c r="N85" s="1"/>
      <c r="O85" s="1"/>
      <c r="P85" s="1"/>
      <c r="Q85" s="1"/>
      <c r="R85" s="1"/>
      <c r="S85" s="1"/>
      <c r="T85" s="1"/>
      <c r="U85" s="1"/>
      <c r="V85" s="1"/>
      <c r="W85" s="1"/>
      <c r="X85" s="1"/>
      <c r="Y85" s="1"/>
      <c r="Z85" s="1"/>
      <c r="AA85" s="1"/>
    </row>
    <row r="86" ht="15.75" customHeight="1">
      <c r="A86" s="12"/>
      <c r="B86" s="12"/>
      <c r="C86" s="22"/>
      <c r="D86" s="1"/>
      <c r="E86" s="1"/>
      <c r="F86" s="1"/>
      <c r="G86" s="1"/>
      <c r="H86" s="1"/>
      <c r="I86" s="1"/>
      <c r="J86" s="1"/>
      <c r="K86" s="1"/>
      <c r="L86" s="1"/>
      <c r="M86" s="1"/>
      <c r="N86" s="1"/>
      <c r="O86" s="1"/>
      <c r="P86" s="1"/>
      <c r="Q86" s="1"/>
      <c r="R86" s="1"/>
      <c r="S86" s="1"/>
      <c r="T86" s="1"/>
      <c r="U86" s="1"/>
      <c r="V86" s="1"/>
      <c r="W86" s="1"/>
      <c r="X86" s="1"/>
      <c r="Y86" s="1"/>
      <c r="Z86" s="1"/>
      <c r="AA86" s="1"/>
    </row>
    <row r="87" ht="15.75" customHeight="1">
      <c r="A87" s="12"/>
      <c r="B87" s="12"/>
      <c r="C87" s="22"/>
      <c r="D87" s="1"/>
      <c r="E87" s="1"/>
      <c r="F87" s="1"/>
      <c r="G87" s="1"/>
      <c r="H87" s="1"/>
      <c r="I87" s="1"/>
      <c r="J87" s="1"/>
      <c r="K87" s="1"/>
      <c r="L87" s="1"/>
      <c r="M87" s="1"/>
      <c r="N87" s="1"/>
      <c r="O87" s="1"/>
      <c r="P87" s="1"/>
      <c r="Q87" s="1"/>
      <c r="R87" s="1"/>
      <c r="S87" s="1"/>
      <c r="T87" s="1"/>
      <c r="U87" s="1"/>
      <c r="V87" s="1"/>
      <c r="W87" s="1"/>
      <c r="X87" s="1"/>
      <c r="Y87" s="1"/>
      <c r="Z87" s="1"/>
      <c r="AA87" s="1"/>
    </row>
    <row r="88" ht="15.75" customHeight="1">
      <c r="A88" s="12"/>
      <c r="B88" s="12"/>
      <c r="C88" s="22"/>
      <c r="D88" s="1"/>
      <c r="E88" s="1"/>
      <c r="F88" s="1"/>
      <c r="G88" s="1"/>
      <c r="H88" s="1"/>
      <c r="I88" s="1"/>
      <c r="J88" s="1"/>
      <c r="K88" s="1"/>
      <c r="L88" s="1"/>
      <c r="M88" s="1"/>
      <c r="N88" s="1"/>
      <c r="O88" s="1"/>
      <c r="P88" s="1"/>
      <c r="Q88" s="1"/>
      <c r="R88" s="1"/>
      <c r="S88" s="1"/>
      <c r="T88" s="1"/>
      <c r="U88" s="1"/>
      <c r="V88" s="1"/>
      <c r="W88" s="1"/>
      <c r="X88" s="1"/>
      <c r="Y88" s="1"/>
      <c r="Z88" s="1"/>
      <c r="AA88" s="1"/>
    </row>
    <row r="89" ht="15.75" customHeight="1">
      <c r="A89" s="12"/>
      <c r="B89" s="12"/>
      <c r="C89" s="22"/>
      <c r="D89" s="1"/>
      <c r="E89" s="1"/>
      <c r="F89" s="1"/>
      <c r="G89" s="1"/>
      <c r="H89" s="1"/>
      <c r="I89" s="1"/>
      <c r="J89" s="1"/>
      <c r="K89" s="1"/>
      <c r="L89" s="1"/>
      <c r="M89" s="1"/>
      <c r="N89" s="1"/>
      <c r="O89" s="1"/>
      <c r="P89" s="1"/>
      <c r="Q89" s="1"/>
      <c r="R89" s="1"/>
      <c r="S89" s="1"/>
      <c r="T89" s="1"/>
      <c r="U89" s="1"/>
      <c r="V89" s="1"/>
      <c r="W89" s="1"/>
      <c r="X89" s="1"/>
      <c r="Y89" s="1"/>
      <c r="Z89" s="1"/>
      <c r="AA89" s="1"/>
    </row>
    <row r="90" ht="15.75" customHeight="1">
      <c r="A90" s="12"/>
      <c r="B90" s="12"/>
      <c r="C90" s="22"/>
      <c r="D90" s="1"/>
      <c r="E90" s="1"/>
      <c r="F90" s="1"/>
      <c r="G90" s="1"/>
      <c r="H90" s="1"/>
      <c r="I90" s="1"/>
      <c r="J90" s="1"/>
      <c r="K90" s="1"/>
      <c r="L90" s="1"/>
      <c r="M90" s="1"/>
      <c r="N90" s="1"/>
      <c r="O90" s="1"/>
      <c r="P90" s="1"/>
      <c r="Q90" s="1"/>
      <c r="R90" s="1"/>
      <c r="S90" s="1"/>
      <c r="T90" s="1"/>
      <c r="U90" s="1"/>
      <c r="V90" s="1"/>
      <c r="W90" s="1"/>
      <c r="X90" s="1"/>
      <c r="Y90" s="1"/>
      <c r="Z90" s="1"/>
      <c r="AA90" s="1"/>
    </row>
    <row r="91" ht="15.75" customHeight="1">
      <c r="A91" s="12"/>
      <c r="B91" s="12"/>
      <c r="C91" s="22"/>
      <c r="D91" s="1"/>
      <c r="E91" s="1"/>
      <c r="F91" s="1"/>
      <c r="G91" s="1"/>
      <c r="H91" s="1"/>
      <c r="I91" s="1"/>
      <c r="J91" s="1"/>
      <c r="K91" s="1"/>
      <c r="L91" s="1"/>
      <c r="M91" s="1"/>
      <c r="N91" s="1"/>
      <c r="O91" s="1"/>
      <c r="P91" s="1"/>
      <c r="Q91" s="1"/>
      <c r="R91" s="1"/>
      <c r="S91" s="1"/>
      <c r="T91" s="1"/>
      <c r="U91" s="1"/>
      <c r="V91" s="1"/>
      <c r="W91" s="1"/>
      <c r="X91" s="1"/>
      <c r="Y91" s="1"/>
      <c r="Z91" s="1"/>
      <c r="AA91" s="1"/>
    </row>
    <row r="92" ht="15.75" customHeight="1">
      <c r="A92" s="12"/>
      <c r="B92" s="12"/>
      <c r="C92" s="22"/>
      <c r="D92" s="1"/>
      <c r="E92" s="1"/>
      <c r="F92" s="1"/>
      <c r="G92" s="1"/>
      <c r="H92" s="1"/>
      <c r="I92" s="1"/>
      <c r="J92" s="1"/>
      <c r="K92" s="1"/>
      <c r="L92" s="1"/>
      <c r="M92" s="1"/>
      <c r="N92" s="1"/>
      <c r="O92" s="1"/>
      <c r="P92" s="1"/>
      <c r="Q92" s="1"/>
      <c r="R92" s="1"/>
      <c r="S92" s="1"/>
      <c r="T92" s="1"/>
      <c r="U92" s="1"/>
      <c r="V92" s="1"/>
      <c r="W92" s="1"/>
      <c r="X92" s="1"/>
      <c r="Y92" s="1"/>
      <c r="Z92" s="1"/>
      <c r="AA92" s="1"/>
    </row>
    <row r="93" ht="15.75" customHeight="1">
      <c r="A93" s="12"/>
      <c r="B93" s="12"/>
      <c r="C93" s="22"/>
      <c r="D93" s="1"/>
      <c r="E93" s="1"/>
      <c r="F93" s="1"/>
      <c r="G93" s="1"/>
      <c r="H93" s="1"/>
      <c r="I93" s="1"/>
      <c r="J93" s="1"/>
      <c r="K93" s="1"/>
      <c r="L93" s="1"/>
      <c r="M93" s="1"/>
      <c r="N93" s="1"/>
      <c r="O93" s="1"/>
      <c r="P93" s="1"/>
      <c r="Q93" s="1"/>
      <c r="R93" s="1"/>
      <c r="S93" s="1"/>
      <c r="T93" s="1"/>
      <c r="U93" s="1"/>
      <c r="V93" s="1"/>
      <c r="W93" s="1"/>
      <c r="X93" s="1"/>
      <c r="Y93" s="1"/>
      <c r="Z93" s="1"/>
      <c r="AA93" s="1"/>
    </row>
    <row r="94" ht="15.75" customHeight="1">
      <c r="A94" s="12"/>
      <c r="B94" s="12"/>
      <c r="C94" s="22"/>
      <c r="D94" s="1"/>
      <c r="E94" s="1"/>
      <c r="F94" s="1"/>
      <c r="G94" s="1"/>
      <c r="H94" s="1"/>
      <c r="I94" s="1"/>
      <c r="J94" s="1"/>
      <c r="K94" s="1"/>
      <c r="L94" s="1"/>
      <c r="M94" s="1"/>
      <c r="N94" s="1"/>
      <c r="O94" s="1"/>
      <c r="P94" s="1"/>
      <c r="Q94" s="1"/>
      <c r="R94" s="1"/>
      <c r="S94" s="1"/>
      <c r="T94" s="1"/>
      <c r="U94" s="1"/>
      <c r="V94" s="1"/>
      <c r="W94" s="1"/>
      <c r="X94" s="1"/>
      <c r="Y94" s="1"/>
      <c r="Z94" s="1"/>
      <c r="AA94" s="1"/>
    </row>
    <row r="95" ht="15.75" customHeight="1">
      <c r="A95" s="12"/>
      <c r="B95" s="12"/>
      <c r="C95" s="22"/>
      <c r="D95" s="1"/>
      <c r="E95" s="1"/>
      <c r="F95" s="1"/>
      <c r="G95" s="1"/>
      <c r="H95" s="1"/>
      <c r="I95" s="1"/>
      <c r="J95" s="1"/>
      <c r="K95" s="1"/>
      <c r="L95" s="1"/>
      <c r="M95" s="1"/>
      <c r="N95" s="1"/>
      <c r="O95" s="1"/>
      <c r="P95" s="1"/>
      <c r="Q95" s="1"/>
      <c r="R95" s="1"/>
      <c r="S95" s="1"/>
      <c r="T95" s="1"/>
      <c r="U95" s="1"/>
      <c r="V95" s="1"/>
      <c r="W95" s="1"/>
      <c r="X95" s="1"/>
      <c r="Y95" s="1"/>
      <c r="Z95" s="1"/>
      <c r="AA95" s="1"/>
    </row>
    <row r="96" ht="15.75" customHeight="1">
      <c r="A96" s="12"/>
      <c r="B96" s="12"/>
      <c r="C96" s="22"/>
      <c r="D96" s="1"/>
      <c r="E96" s="1"/>
      <c r="F96" s="1"/>
      <c r="G96" s="1"/>
      <c r="H96" s="1"/>
      <c r="I96" s="1"/>
      <c r="J96" s="1"/>
      <c r="K96" s="1"/>
      <c r="L96" s="1"/>
      <c r="M96" s="1"/>
      <c r="N96" s="1"/>
      <c r="O96" s="1"/>
      <c r="P96" s="1"/>
      <c r="Q96" s="1"/>
      <c r="R96" s="1"/>
      <c r="S96" s="1"/>
      <c r="T96" s="1"/>
      <c r="U96" s="1"/>
      <c r="V96" s="1"/>
      <c r="W96" s="1"/>
      <c r="X96" s="1"/>
      <c r="Y96" s="1"/>
      <c r="Z96" s="1"/>
      <c r="AA96" s="1"/>
    </row>
    <row r="97" ht="15.75" customHeight="1">
      <c r="A97" s="12"/>
      <c r="B97" s="12"/>
      <c r="C97" s="22"/>
      <c r="D97" s="1"/>
      <c r="E97" s="1"/>
      <c r="F97" s="1"/>
      <c r="G97" s="1"/>
      <c r="H97" s="1"/>
      <c r="I97" s="1"/>
      <c r="J97" s="1"/>
      <c r="K97" s="1"/>
      <c r="L97" s="1"/>
      <c r="M97" s="1"/>
      <c r="N97" s="1"/>
      <c r="O97" s="1"/>
      <c r="P97" s="1"/>
      <c r="Q97" s="1"/>
      <c r="R97" s="1"/>
      <c r="S97" s="1"/>
      <c r="T97" s="1"/>
      <c r="U97" s="1"/>
      <c r="V97" s="1"/>
      <c r="W97" s="1"/>
      <c r="X97" s="1"/>
      <c r="Y97" s="1"/>
      <c r="Z97" s="1"/>
      <c r="AA97" s="1"/>
    </row>
    <row r="98" ht="15.75" customHeight="1">
      <c r="A98" s="12"/>
      <c r="B98" s="12"/>
      <c r="C98" s="22"/>
      <c r="D98" s="1"/>
      <c r="E98" s="1"/>
      <c r="F98" s="1"/>
      <c r="G98" s="1"/>
      <c r="H98" s="1"/>
      <c r="I98" s="1"/>
      <c r="J98" s="1"/>
      <c r="K98" s="1"/>
      <c r="L98" s="1"/>
      <c r="M98" s="1"/>
      <c r="N98" s="1"/>
      <c r="O98" s="1"/>
      <c r="P98" s="1"/>
      <c r="Q98" s="1"/>
      <c r="R98" s="1"/>
      <c r="S98" s="1"/>
      <c r="T98" s="1"/>
      <c r="U98" s="1"/>
      <c r="V98" s="1"/>
      <c r="W98" s="1"/>
      <c r="X98" s="1"/>
      <c r="Y98" s="1"/>
      <c r="Z98" s="1"/>
      <c r="AA98" s="1"/>
    </row>
    <row r="99" ht="15.75" customHeight="1">
      <c r="A99" s="12"/>
      <c r="B99" s="12"/>
      <c r="C99" s="22"/>
      <c r="D99" s="1"/>
      <c r="E99" s="1"/>
      <c r="F99" s="1"/>
      <c r="G99" s="1"/>
      <c r="H99" s="1"/>
      <c r="I99" s="1"/>
      <c r="J99" s="1"/>
      <c r="K99" s="1"/>
      <c r="L99" s="1"/>
      <c r="M99" s="1"/>
      <c r="N99" s="1"/>
      <c r="O99" s="1"/>
      <c r="P99" s="1"/>
      <c r="Q99" s="1"/>
      <c r="R99" s="1"/>
      <c r="S99" s="1"/>
      <c r="T99" s="1"/>
      <c r="U99" s="1"/>
      <c r="V99" s="1"/>
      <c r="W99" s="1"/>
      <c r="X99" s="1"/>
      <c r="Y99" s="1"/>
      <c r="Z99" s="1"/>
      <c r="AA99" s="1"/>
    </row>
    <row r="100" ht="15.75" customHeight="1">
      <c r="A100" s="12"/>
      <c r="B100" s="12"/>
      <c r="C100" s="22"/>
      <c r="D100" s="1"/>
      <c r="E100" s="1"/>
      <c r="F100" s="1"/>
      <c r="G100" s="1"/>
      <c r="H100" s="1"/>
      <c r="I100" s="1"/>
      <c r="J100" s="1"/>
      <c r="K100" s="1"/>
      <c r="L100" s="1"/>
      <c r="M100" s="1"/>
      <c r="N100" s="1"/>
      <c r="O100" s="1"/>
      <c r="P100" s="1"/>
      <c r="Q100" s="1"/>
      <c r="R100" s="1"/>
      <c r="S100" s="1"/>
      <c r="T100" s="1"/>
      <c r="U100" s="1"/>
      <c r="V100" s="1"/>
      <c r="W100" s="1"/>
      <c r="X100" s="1"/>
      <c r="Y100" s="1"/>
      <c r="Z100" s="1"/>
      <c r="AA100" s="1"/>
    </row>
    <row r="101" ht="15.75" customHeight="1">
      <c r="A101" s="12"/>
      <c r="B101" s="12"/>
      <c r="C101" s="22"/>
      <c r="D101" s="1"/>
      <c r="E101" s="1"/>
      <c r="F101" s="1"/>
      <c r="G101" s="1"/>
      <c r="H101" s="1"/>
      <c r="I101" s="1"/>
      <c r="J101" s="1"/>
      <c r="K101" s="1"/>
      <c r="L101" s="1"/>
      <c r="M101" s="1"/>
      <c r="N101" s="1"/>
      <c r="O101" s="1"/>
      <c r="P101" s="1"/>
      <c r="Q101" s="1"/>
      <c r="R101" s="1"/>
      <c r="S101" s="1"/>
      <c r="T101" s="1"/>
      <c r="U101" s="1"/>
      <c r="V101" s="1"/>
      <c r="W101" s="1"/>
      <c r="X101" s="1"/>
      <c r="Y101" s="1"/>
      <c r="Z101" s="1"/>
      <c r="AA101" s="1"/>
    </row>
    <row r="102" ht="15.75" customHeight="1">
      <c r="A102" s="12"/>
      <c r="B102" s="12"/>
      <c r="C102" s="22"/>
      <c r="D102" s="1"/>
      <c r="E102" s="1"/>
      <c r="F102" s="1"/>
      <c r="G102" s="1"/>
      <c r="H102" s="1"/>
      <c r="I102" s="1"/>
      <c r="J102" s="1"/>
      <c r="K102" s="1"/>
      <c r="L102" s="1"/>
      <c r="M102" s="1"/>
      <c r="N102" s="1"/>
      <c r="O102" s="1"/>
      <c r="P102" s="1"/>
      <c r="Q102" s="1"/>
      <c r="R102" s="1"/>
      <c r="S102" s="1"/>
      <c r="T102" s="1"/>
      <c r="U102" s="1"/>
      <c r="V102" s="1"/>
      <c r="W102" s="1"/>
      <c r="X102" s="1"/>
      <c r="Y102" s="1"/>
      <c r="Z102" s="1"/>
      <c r="AA102" s="1"/>
    </row>
    <row r="103" ht="15.75" customHeight="1">
      <c r="A103" s="12"/>
      <c r="B103" s="12"/>
      <c r="C103" s="22"/>
      <c r="D103" s="1"/>
      <c r="E103" s="1"/>
      <c r="F103" s="1"/>
      <c r="G103" s="1"/>
      <c r="H103" s="1"/>
      <c r="I103" s="1"/>
      <c r="J103" s="1"/>
      <c r="K103" s="1"/>
      <c r="L103" s="1"/>
      <c r="M103" s="1"/>
      <c r="N103" s="1"/>
      <c r="O103" s="1"/>
      <c r="P103" s="1"/>
      <c r="Q103" s="1"/>
      <c r="R103" s="1"/>
      <c r="S103" s="1"/>
      <c r="T103" s="1"/>
      <c r="U103" s="1"/>
      <c r="V103" s="1"/>
      <c r="W103" s="1"/>
      <c r="X103" s="1"/>
      <c r="Y103" s="1"/>
      <c r="Z103" s="1"/>
      <c r="AA103" s="1"/>
    </row>
    <row r="104" ht="15.75" customHeight="1">
      <c r="A104" s="12"/>
      <c r="B104" s="12"/>
      <c r="C104" s="22"/>
      <c r="D104" s="1"/>
      <c r="E104" s="1"/>
      <c r="F104" s="1"/>
      <c r="G104" s="1"/>
      <c r="H104" s="1"/>
      <c r="I104" s="1"/>
      <c r="J104" s="1"/>
      <c r="K104" s="1"/>
      <c r="L104" s="1"/>
      <c r="M104" s="1"/>
      <c r="N104" s="1"/>
      <c r="O104" s="1"/>
      <c r="P104" s="1"/>
      <c r="Q104" s="1"/>
      <c r="R104" s="1"/>
      <c r="S104" s="1"/>
      <c r="T104" s="1"/>
      <c r="U104" s="1"/>
      <c r="V104" s="1"/>
      <c r="W104" s="1"/>
      <c r="X104" s="1"/>
      <c r="Y104" s="1"/>
      <c r="Z104" s="1"/>
      <c r="AA104" s="1"/>
    </row>
    <row r="105" ht="15.75" customHeight="1">
      <c r="A105" s="12"/>
      <c r="B105" s="12"/>
      <c r="C105" s="22"/>
      <c r="D105" s="1"/>
      <c r="E105" s="1"/>
      <c r="F105" s="1"/>
      <c r="G105" s="1"/>
      <c r="H105" s="1"/>
      <c r="I105" s="1"/>
      <c r="J105" s="1"/>
      <c r="K105" s="1"/>
      <c r="L105" s="1"/>
      <c r="M105" s="1"/>
      <c r="N105" s="1"/>
      <c r="O105" s="1"/>
      <c r="P105" s="1"/>
      <c r="Q105" s="1"/>
      <c r="R105" s="1"/>
      <c r="S105" s="1"/>
      <c r="T105" s="1"/>
      <c r="U105" s="1"/>
      <c r="V105" s="1"/>
      <c r="W105" s="1"/>
      <c r="X105" s="1"/>
      <c r="Y105" s="1"/>
      <c r="Z105" s="1"/>
      <c r="AA105" s="1"/>
    </row>
    <row r="106" ht="15.75" customHeight="1">
      <c r="A106" s="12"/>
      <c r="B106" s="12"/>
      <c r="C106" s="22"/>
      <c r="D106" s="1"/>
      <c r="E106" s="1"/>
      <c r="F106" s="1"/>
      <c r="G106" s="1"/>
      <c r="H106" s="1"/>
      <c r="I106" s="1"/>
      <c r="J106" s="1"/>
      <c r="K106" s="1"/>
      <c r="L106" s="1"/>
      <c r="M106" s="1"/>
      <c r="N106" s="1"/>
      <c r="O106" s="1"/>
      <c r="P106" s="1"/>
      <c r="Q106" s="1"/>
      <c r="R106" s="1"/>
      <c r="S106" s="1"/>
      <c r="T106" s="1"/>
      <c r="U106" s="1"/>
      <c r="V106" s="1"/>
      <c r="W106" s="1"/>
      <c r="X106" s="1"/>
      <c r="Y106" s="1"/>
      <c r="Z106" s="1"/>
      <c r="AA106" s="1"/>
    </row>
    <row r="107" ht="15.75" customHeight="1">
      <c r="A107" s="12"/>
      <c r="B107" s="12"/>
      <c r="C107" s="22"/>
      <c r="D107" s="1"/>
      <c r="E107" s="1"/>
      <c r="F107" s="1"/>
      <c r="G107" s="1"/>
      <c r="H107" s="1"/>
      <c r="I107" s="1"/>
      <c r="J107" s="1"/>
      <c r="K107" s="1"/>
      <c r="L107" s="1"/>
      <c r="M107" s="1"/>
      <c r="N107" s="1"/>
      <c r="O107" s="1"/>
      <c r="P107" s="1"/>
      <c r="Q107" s="1"/>
      <c r="R107" s="1"/>
      <c r="S107" s="1"/>
      <c r="T107" s="1"/>
      <c r="U107" s="1"/>
      <c r="V107" s="1"/>
      <c r="W107" s="1"/>
      <c r="X107" s="1"/>
      <c r="Y107" s="1"/>
      <c r="Z107" s="1"/>
      <c r="AA107" s="1"/>
    </row>
    <row r="108" ht="15.75" customHeight="1">
      <c r="A108" s="12"/>
      <c r="B108" s="12"/>
      <c r="C108" s="22"/>
      <c r="D108" s="1"/>
      <c r="E108" s="1"/>
      <c r="F108" s="1"/>
      <c r="G108" s="1"/>
      <c r="H108" s="1"/>
      <c r="I108" s="1"/>
      <c r="J108" s="1"/>
      <c r="K108" s="1"/>
      <c r="L108" s="1"/>
      <c r="M108" s="1"/>
      <c r="N108" s="1"/>
      <c r="O108" s="1"/>
      <c r="P108" s="1"/>
      <c r="Q108" s="1"/>
      <c r="R108" s="1"/>
      <c r="S108" s="1"/>
      <c r="T108" s="1"/>
      <c r="U108" s="1"/>
      <c r="V108" s="1"/>
      <c r="W108" s="1"/>
      <c r="X108" s="1"/>
      <c r="Y108" s="1"/>
      <c r="Z108" s="1"/>
      <c r="AA108" s="1"/>
    </row>
    <row r="109" ht="15.75" customHeight="1">
      <c r="A109" s="12"/>
      <c r="B109" s="12"/>
      <c r="C109" s="22"/>
      <c r="D109" s="1"/>
      <c r="E109" s="1"/>
      <c r="F109" s="1"/>
      <c r="G109" s="1"/>
      <c r="H109" s="1"/>
      <c r="I109" s="1"/>
      <c r="J109" s="1"/>
      <c r="K109" s="1"/>
      <c r="L109" s="1"/>
      <c r="M109" s="1"/>
      <c r="N109" s="1"/>
      <c r="O109" s="1"/>
      <c r="P109" s="1"/>
      <c r="Q109" s="1"/>
      <c r="R109" s="1"/>
      <c r="S109" s="1"/>
      <c r="T109" s="1"/>
      <c r="U109" s="1"/>
      <c r="V109" s="1"/>
      <c r="W109" s="1"/>
      <c r="X109" s="1"/>
      <c r="Y109" s="1"/>
      <c r="Z109" s="1"/>
      <c r="AA109" s="1"/>
    </row>
    <row r="110" ht="15.75" customHeight="1">
      <c r="A110" s="12"/>
      <c r="B110" s="12"/>
      <c r="C110" s="22"/>
      <c r="D110" s="1"/>
      <c r="E110" s="1"/>
      <c r="F110" s="1"/>
      <c r="G110" s="1"/>
      <c r="H110" s="1"/>
      <c r="I110" s="1"/>
      <c r="J110" s="1"/>
      <c r="K110" s="1"/>
      <c r="L110" s="1"/>
      <c r="M110" s="1"/>
      <c r="N110" s="1"/>
      <c r="O110" s="1"/>
      <c r="P110" s="1"/>
      <c r="Q110" s="1"/>
      <c r="R110" s="1"/>
      <c r="S110" s="1"/>
      <c r="T110" s="1"/>
      <c r="U110" s="1"/>
      <c r="V110" s="1"/>
      <c r="W110" s="1"/>
      <c r="X110" s="1"/>
      <c r="Y110" s="1"/>
      <c r="Z110" s="1"/>
      <c r="AA110" s="1"/>
    </row>
    <row r="111" ht="15.75" customHeight="1">
      <c r="A111" s="12"/>
      <c r="B111" s="12"/>
      <c r="C111" s="22"/>
      <c r="D111" s="1"/>
      <c r="E111" s="1"/>
      <c r="F111" s="1"/>
      <c r="G111" s="1"/>
      <c r="H111" s="1"/>
      <c r="I111" s="1"/>
      <c r="J111" s="1"/>
      <c r="K111" s="1"/>
      <c r="L111" s="1"/>
      <c r="M111" s="1"/>
      <c r="N111" s="1"/>
      <c r="O111" s="1"/>
      <c r="P111" s="1"/>
      <c r="Q111" s="1"/>
      <c r="R111" s="1"/>
      <c r="S111" s="1"/>
      <c r="T111" s="1"/>
      <c r="U111" s="1"/>
      <c r="V111" s="1"/>
      <c r="W111" s="1"/>
      <c r="X111" s="1"/>
      <c r="Y111" s="1"/>
      <c r="Z111" s="1"/>
      <c r="AA111" s="1"/>
    </row>
    <row r="112" ht="15.75" customHeight="1">
      <c r="A112" s="12"/>
      <c r="B112" s="12"/>
      <c r="C112" s="22"/>
      <c r="D112" s="1"/>
      <c r="E112" s="1"/>
      <c r="F112" s="1"/>
      <c r="G112" s="1"/>
      <c r="H112" s="1"/>
      <c r="I112" s="1"/>
      <c r="J112" s="1"/>
      <c r="K112" s="1"/>
      <c r="L112" s="1"/>
      <c r="M112" s="1"/>
      <c r="N112" s="1"/>
      <c r="O112" s="1"/>
      <c r="P112" s="1"/>
      <c r="Q112" s="1"/>
      <c r="R112" s="1"/>
      <c r="S112" s="1"/>
      <c r="T112" s="1"/>
      <c r="U112" s="1"/>
      <c r="V112" s="1"/>
      <c r="W112" s="1"/>
      <c r="X112" s="1"/>
      <c r="Y112" s="1"/>
      <c r="Z112" s="1"/>
      <c r="AA112" s="1"/>
    </row>
    <row r="113" ht="15.75" customHeight="1">
      <c r="A113" s="12"/>
      <c r="B113" s="12"/>
      <c r="C113" s="22"/>
      <c r="D113" s="1"/>
      <c r="E113" s="1"/>
      <c r="F113" s="1"/>
      <c r="G113" s="1"/>
      <c r="H113" s="1"/>
      <c r="I113" s="1"/>
      <c r="J113" s="1"/>
      <c r="K113" s="1"/>
      <c r="L113" s="1"/>
      <c r="M113" s="1"/>
      <c r="N113" s="1"/>
      <c r="O113" s="1"/>
      <c r="P113" s="1"/>
      <c r="Q113" s="1"/>
      <c r="R113" s="1"/>
      <c r="S113" s="1"/>
      <c r="T113" s="1"/>
      <c r="U113" s="1"/>
      <c r="V113" s="1"/>
      <c r="W113" s="1"/>
      <c r="X113" s="1"/>
      <c r="Y113" s="1"/>
      <c r="Z113" s="1"/>
      <c r="AA113" s="1"/>
    </row>
    <row r="114" ht="15.75" customHeight="1">
      <c r="A114" s="12"/>
      <c r="B114" s="12"/>
      <c r="C114" s="22"/>
      <c r="D114" s="1"/>
      <c r="E114" s="1"/>
      <c r="F114" s="1"/>
      <c r="G114" s="1"/>
      <c r="H114" s="1"/>
      <c r="I114" s="1"/>
      <c r="J114" s="1"/>
      <c r="K114" s="1"/>
      <c r="L114" s="1"/>
      <c r="M114" s="1"/>
      <c r="N114" s="1"/>
      <c r="O114" s="1"/>
      <c r="P114" s="1"/>
      <c r="Q114" s="1"/>
      <c r="R114" s="1"/>
      <c r="S114" s="1"/>
      <c r="T114" s="1"/>
      <c r="U114" s="1"/>
      <c r="V114" s="1"/>
      <c r="W114" s="1"/>
      <c r="X114" s="1"/>
      <c r="Y114" s="1"/>
      <c r="Z114" s="1"/>
      <c r="AA114" s="1"/>
    </row>
    <row r="115" ht="15.75" customHeight="1">
      <c r="A115" s="12"/>
      <c r="B115" s="12"/>
      <c r="C115" s="22"/>
      <c r="D115" s="1"/>
      <c r="E115" s="1"/>
      <c r="F115" s="1"/>
      <c r="G115" s="1"/>
      <c r="H115" s="1"/>
      <c r="I115" s="1"/>
      <c r="J115" s="1"/>
      <c r="K115" s="1"/>
      <c r="L115" s="1"/>
      <c r="M115" s="1"/>
      <c r="N115" s="1"/>
      <c r="O115" s="1"/>
      <c r="P115" s="1"/>
      <c r="Q115" s="1"/>
      <c r="R115" s="1"/>
      <c r="S115" s="1"/>
      <c r="T115" s="1"/>
      <c r="U115" s="1"/>
      <c r="V115" s="1"/>
      <c r="W115" s="1"/>
      <c r="X115" s="1"/>
      <c r="Y115" s="1"/>
      <c r="Z115" s="1"/>
      <c r="AA115" s="1"/>
    </row>
    <row r="116" ht="15.75" customHeight="1">
      <c r="A116" s="12"/>
      <c r="B116" s="12"/>
      <c r="C116" s="22"/>
      <c r="D116" s="1"/>
      <c r="E116" s="1"/>
      <c r="F116" s="1"/>
      <c r="G116" s="1"/>
      <c r="H116" s="1"/>
      <c r="I116" s="1"/>
      <c r="J116" s="1"/>
      <c r="K116" s="1"/>
      <c r="L116" s="1"/>
      <c r="M116" s="1"/>
      <c r="N116" s="1"/>
      <c r="O116" s="1"/>
      <c r="P116" s="1"/>
      <c r="Q116" s="1"/>
      <c r="R116" s="1"/>
      <c r="S116" s="1"/>
      <c r="T116" s="1"/>
      <c r="U116" s="1"/>
      <c r="V116" s="1"/>
      <c r="W116" s="1"/>
      <c r="X116" s="1"/>
      <c r="Y116" s="1"/>
      <c r="Z116" s="1"/>
      <c r="AA116" s="1"/>
    </row>
    <row r="117" ht="15.75" customHeight="1">
      <c r="A117" s="12"/>
      <c r="B117" s="12"/>
      <c r="C117" s="22"/>
      <c r="D117" s="1"/>
      <c r="E117" s="1"/>
      <c r="F117" s="1"/>
      <c r="G117" s="1"/>
      <c r="H117" s="1"/>
      <c r="I117" s="1"/>
      <c r="J117" s="1"/>
      <c r="K117" s="1"/>
      <c r="L117" s="1"/>
      <c r="M117" s="1"/>
      <c r="N117" s="1"/>
      <c r="O117" s="1"/>
      <c r="P117" s="1"/>
      <c r="Q117" s="1"/>
      <c r="R117" s="1"/>
      <c r="S117" s="1"/>
      <c r="T117" s="1"/>
      <c r="U117" s="1"/>
      <c r="V117" s="1"/>
      <c r="W117" s="1"/>
      <c r="X117" s="1"/>
      <c r="Y117" s="1"/>
      <c r="Z117" s="1"/>
      <c r="AA117" s="1"/>
    </row>
    <row r="118" ht="15.75" customHeight="1">
      <c r="A118" s="12"/>
      <c r="B118" s="12"/>
      <c r="C118" s="22"/>
      <c r="D118" s="1"/>
      <c r="E118" s="1"/>
      <c r="F118" s="1"/>
      <c r="G118" s="1"/>
      <c r="H118" s="1"/>
      <c r="I118" s="1"/>
      <c r="J118" s="1"/>
      <c r="K118" s="1"/>
      <c r="L118" s="1"/>
      <c r="M118" s="1"/>
      <c r="N118" s="1"/>
      <c r="O118" s="1"/>
      <c r="P118" s="1"/>
      <c r="Q118" s="1"/>
      <c r="R118" s="1"/>
      <c r="S118" s="1"/>
      <c r="T118" s="1"/>
      <c r="U118" s="1"/>
      <c r="V118" s="1"/>
      <c r="W118" s="1"/>
      <c r="X118" s="1"/>
      <c r="Y118" s="1"/>
      <c r="Z118" s="1"/>
      <c r="AA118" s="1"/>
    </row>
    <row r="119" ht="15.75" customHeight="1">
      <c r="A119" s="12"/>
      <c r="B119" s="12"/>
      <c r="C119" s="22"/>
      <c r="D119" s="1"/>
      <c r="E119" s="1"/>
      <c r="F119" s="1"/>
      <c r="G119" s="1"/>
      <c r="H119" s="1"/>
      <c r="I119" s="1"/>
      <c r="J119" s="1"/>
      <c r="K119" s="1"/>
      <c r="L119" s="1"/>
      <c r="M119" s="1"/>
      <c r="N119" s="1"/>
      <c r="O119" s="1"/>
      <c r="P119" s="1"/>
      <c r="Q119" s="1"/>
      <c r="R119" s="1"/>
      <c r="S119" s="1"/>
      <c r="T119" s="1"/>
      <c r="U119" s="1"/>
      <c r="V119" s="1"/>
      <c r="W119" s="1"/>
      <c r="X119" s="1"/>
      <c r="Y119" s="1"/>
      <c r="Z119" s="1"/>
      <c r="AA119" s="1"/>
    </row>
    <row r="120" ht="15.75" customHeight="1">
      <c r="A120" s="12"/>
      <c r="B120" s="12"/>
      <c r="C120" s="22"/>
      <c r="D120" s="1"/>
      <c r="E120" s="1"/>
      <c r="F120" s="1"/>
      <c r="G120" s="1"/>
      <c r="H120" s="1"/>
      <c r="I120" s="1"/>
      <c r="J120" s="1"/>
      <c r="K120" s="1"/>
      <c r="L120" s="1"/>
      <c r="M120" s="1"/>
      <c r="N120" s="1"/>
      <c r="O120" s="1"/>
      <c r="P120" s="1"/>
      <c r="Q120" s="1"/>
      <c r="R120" s="1"/>
      <c r="S120" s="1"/>
      <c r="T120" s="1"/>
      <c r="U120" s="1"/>
      <c r="V120" s="1"/>
      <c r="W120" s="1"/>
      <c r="X120" s="1"/>
      <c r="Y120" s="1"/>
      <c r="Z120" s="1"/>
      <c r="AA120" s="1"/>
    </row>
    <row r="121" ht="15.75" customHeight="1">
      <c r="A121" s="12"/>
      <c r="B121" s="12"/>
      <c r="C121" s="22"/>
      <c r="D121" s="1"/>
      <c r="E121" s="1"/>
      <c r="F121" s="1"/>
      <c r="G121" s="1"/>
      <c r="H121" s="1"/>
      <c r="I121" s="1"/>
      <c r="J121" s="1"/>
      <c r="K121" s="1"/>
      <c r="L121" s="1"/>
      <c r="M121" s="1"/>
      <c r="N121" s="1"/>
      <c r="O121" s="1"/>
      <c r="P121" s="1"/>
      <c r="Q121" s="1"/>
      <c r="R121" s="1"/>
      <c r="S121" s="1"/>
      <c r="T121" s="1"/>
      <c r="U121" s="1"/>
      <c r="V121" s="1"/>
      <c r="W121" s="1"/>
      <c r="X121" s="1"/>
      <c r="Y121" s="1"/>
      <c r="Z121" s="1"/>
      <c r="AA121" s="1"/>
    </row>
    <row r="122" ht="15.75" customHeight="1">
      <c r="A122" s="12"/>
      <c r="B122" s="12"/>
      <c r="C122" s="22"/>
      <c r="D122" s="1"/>
      <c r="E122" s="1"/>
      <c r="F122" s="1"/>
      <c r="G122" s="1"/>
      <c r="H122" s="1"/>
      <c r="I122" s="1"/>
      <c r="J122" s="1"/>
      <c r="K122" s="1"/>
      <c r="L122" s="1"/>
      <c r="M122" s="1"/>
      <c r="N122" s="1"/>
      <c r="O122" s="1"/>
      <c r="P122" s="1"/>
      <c r="Q122" s="1"/>
      <c r="R122" s="1"/>
      <c r="S122" s="1"/>
      <c r="T122" s="1"/>
      <c r="U122" s="1"/>
      <c r="V122" s="1"/>
      <c r="W122" s="1"/>
      <c r="X122" s="1"/>
      <c r="Y122" s="1"/>
      <c r="Z122" s="1"/>
      <c r="AA122" s="1"/>
    </row>
    <row r="123" ht="15.75" customHeight="1">
      <c r="A123" s="12"/>
      <c r="B123" s="12"/>
      <c r="C123" s="22"/>
      <c r="D123" s="1"/>
      <c r="E123" s="1"/>
      <c r="F123" s="1"/>
      <c r="G123" s="1"/>
      <c r="H123" s="1"/>
      <c r="I123" s="1"/>
      <c r="J123" s="1"/>
      <c r="K123" s="1"/>
      <c r="L123" s="1"/>
      <c r="M123" s="1"/>
      <c r="N123" s="1"/>
      <c r="O123" s="1"/>
      <c r="P123" s="1"/>
      <c r="Q123" s="1"/>
      <c r="R123" s="1"/>
      <c r="S123" s="1"/>
      <c r="T123" s="1"/>
      <c r="U123" s="1"/>
      <c r="V123" s="1"/>
      <c r="W123" s="1"/>
      <c r="X123" s="1"/>
      <c r="Y123" s="1"/>
      <c r="Z123" s="1"/>
      <c r="AA123" s="1"/>
    </row>
    <row r="124" ht="15.75" customHeight="1">
      <c r="A124" s="12"/>
      <c r="B124" s="12"/>
      <c r="C124" s="22"/>
      <c r="D124" s="1"/>
      <c r="E124" s="1"/>
      <c r="F124" s="1"/>
      <c r="G124" s="1"/>
      <c r="H124" s="1"/>
      <c r="I124" s="1"/>
      <c r="J124" s="1"/>
      <c r="K124" s="1"/>
      <c r="L124" s="1"/>
      <c r="M124" s="1"/>
      <c r="N124" s="1"/>
      <c r="O124" s="1"/>
      <c r="P124" s="1"/>
      <c r="Q124" s="1"/>
      <c r="R124" s="1"/>
      <c r="S124" s="1"/>
      <c r="T124" s="1"/>
      <c r="U124" s="1"/>
      <c r="V124" s="1"/>
      <c r="W124" s="1"/>
      <c r="X124" s="1"/>
      <c r="Y124" s="1"/>
      <c r="Z124" s="1"/>
      <c r="AA124" s="1"/>
    </row>
    <row r="125" ht="15.75" customHeight="1">
      <c r="A125" s="12"/>
      <c r="B125" s="12"/>
      <c r="C125" s="22"/>
      <c r="D125" s="1"/>
      <c r="E125" s="1"/>
      <c r="F125" s="1"/>
      <c r="G125" s="1"/>
      <c r="H125" s="1"/>
      <c r="I125" s="1"/>
      <c r="J125" s="1"/>
      <c r="K125" s="1"/>
      <c r="L125" s="1"/>
      <c r="M125" s="1"/>
      <c r="N125" s="1"/>
      <c r="O125" s="1"/>
      <c r="P125" s="1"/>
      <c r="Q125" s="1"/>
      <c r="R125" s="1"/>
      <c r="S125" s="1"/>
      <c r="T125" s="1"/>
      <c r="U125" s="1"/>
      <c r="V125" s="1"/>
      <c r="W125" s="1"/>
      <c r="X125" s="1"/>
      <c r="Y125" s="1"/>
      <c r="Z125" s="1"/>
      <c r="AA125" s="1"/>
    </row>
    <row r="126" ht="15.75" customHeight="1">
      <c r="A126" s="12"/>
      <c r="B126" s="12"/>
      <c r="C126" s="22"/>
      <c r="D126" s="1"/>
      <c r="E126" s="1"/>
      <c r="F126" s="1"/>
      <c r="G126" s="1"/>
      <c r="H126" s="1"/>
      <c r="I126" s="1"/>
      <c r="J126" s="1"/>
      <c r="K126" s="1"/>
      <c r="L126" s="1"/>
      <c r="M126" s="1"/>
      <c r="N126" s="1"/>
      <c r="O126" s="1"/>
      <c r="P126" s="1"/>
      <c r="Q126" s="1"/>
      <c r="R126" s="1"/>
      <c r="S126" s="1"/>
      <c r="T126" s="1"/>
      <c r="U126" s="1"/>
      <c r="V126" s="1"/>
      <c r="W126" s="1"/>
      <c r="X126" s="1"/>
      <c r="Y126" s="1"/>
      <c r="Z126" s="1"/>
      <c r="AA126" s="1"/>
    </row>
    <row r="127" ht="15.75" customHeight="1">
      <c r="A127" s="12"/>
      <c r="B127" s="12"/>
      <c r="C127" s="22"/>
      <c r="D127" s="1"/>
      <c r="E127" s="1"/>
      <c r="F127" s="1"/>
      <c r="G127" s="1"/>
      <c r="H127" s="1"/>
      <c r="I127" s="1"/>
      <c r="J127" s="1"/>
      <c r="K127" s="1"/>
      <c r="L127" s="1"/>
      <c r="M127" s="1"/>
      <c r="N127" s="1"/>
      <c r="O127" s="1"/>
      <c r="P127" s="1"/>
      <c r="Q127" s="1"/>
      <c r="R127" s="1"/>
      <c r="S127" s="1"/>
      <c r="T127" s="1"/>
      <c r="U127" s="1"/>
      <c r="V127" s="1"/>
      <c r="W127" s="1"/>
      <c r="X127" s="1"/>
      <c r="Y127" s="1"/>
      <c r="Z127" s="1"/>
      <c r="AA127" s="1"/>
    </row>
    <row r="128" ht="15.75" customHeight="1">
      <c r="A128" s="12"/>
      <c r="B128" s="12"/>
      <c r="C128" s="22"/>
      <c r="D128" s="1"/>
      <c r="E128" s="1"/>
      <c r="F128" s="1"/>
      <c r="G128" s="1"/>
      <c r="H128" s="1"/>
      <c r="I128" s="1"/>
      <c r="J128" s="1"/>
      <c r="K128" s="1"/>
      <c r="L128" s="1"/>
      <c r="M128" s="1"/>
      <c r="N128" s="1"/>
      <c r="O128" s="1"/>
      <c r="P128" s="1"/>
      <c r="Q128" s="1"/>
      <c r="R128" s="1"/>
      <c r="S128" s="1"/>
      <c r="T128" s="1"/>
      <c r="U128" s="1"/>
      <c r="V128" s="1"/>
      <c r="W128" s="1"/>
      <c r="X128" s="1"/>
      <c r="Y128" s="1"/>
      <c r="Z128" s="1"/>
      <c r="AA128" s="1"/>
    </row>
    <row r="129" ht="15.75" customHeight="1">
      <c r="A129" s="12"/>
      <c r="B129" s="12"/>
      <c r="C129" s="22"/>
      <c r="D129" s="1"/>
      <c r="E129" s="1"/>
      <c r="F129" s="1"/>
      <c r="G129" s="1"/>
      <c r="H129" s="1"/>
      <c r="I129" s="1"/>
      <c r="J129" s="1"/>
      <c r="K129" s="1"/>
      <c r="L129" s="1"/>
      <c r="M129" s="1"/>
      <c r="N129" s="1"/>
      <c r="O129" s="1"/>
      <c r="P129" s="1"/>
      <c r="Q129" s="1"/>
      <c r="R129" s="1"/>
      <c r="S129" s="1"/>
      <c r="T129" s="1"/>
      <c r="U129" s="1"/>
      <c r="V129" s="1"/>
      <c r="W129" s="1"/>
      <c r="X129" s="1"/>
      <c r="Y129" s="1"/>
      <c r="Z129" s="1"/>
      <c r="AA129" s="1"/>
    </row>
    <row r="130" ht="15.75" customHeight="1">
      <c r="A130" s="12"/>
      <c r="B130" s="12"/>
      <c r="C130" s="22"/>
      <c r="D130" s="1"/>
      <c r="E130" s="1"/>
      <c r="F130" s="1"/>
      <c r="G130" s="1"/>
      <c r="H130" s="1"/>
      <c r="I130" s="1"/>
      <c r="J130" s="1"/>
      <c r="K130" s="1"/>
      <c r="L130" s="1"/>
      <c r="M130" s="1"/>
      <c r="N130" s="1"/>
      <c r="O130" s="1"/>
      <c r="P130" s="1"/>
      <c r="Q130" s="1"/>
      <c r="R130" s="1"/>
      <c r="S130" s="1"/>
      <c r="T130" s="1"/>
      <c r="U130" s="1"/>
      <c r="V130" s="1"/>
      <c r="W130" s="1"/>
      <c r="X130" s="1"/>
      <c r="Y130" s="1"/>
      <c r="Z130" s="1"/>
      <c r="AA130" s="1"/>
    </row>
    <row r="131" ht="15.75" customHeight="1">
      <c r="A131" s="12"/>
      <c r="B131" s="12"/>
      <c r="C131" s="22"/>
      <c r="D131" s="1"/>
      <c r="E131" s="1"/>
      <c r="F131" s="1"/>
      <c r="G131" s="1"/>
      <c r="H131" s="1"/>
      <c r="I131" s="1"/>
      <c r="J131" s="1"/>
      <c r="K131" s="1"/>
      <c r="L131" s="1"/>
      <c r="M131" s="1"/>
      <c r="N131" s="1"/>
      <c r="O131" s="1"/>
      <c r="P131" s="1"/>
      <c r="Q131" s="1"/>
      <c r="R131" s="1"/>
      <c r="S131" s="1"/>
      <c r="T131" s="1"/>
      <c r="U131" s="1"/>
      <c r="V131" s="1"/>
      <c r="W131" s="1"/>
      <c r="X131" s="1"/>
      <c r="Y131" s="1"/>
      <c r="Z131" s="1"/>
      <c r="AA131" s="1"/>
    </row>
    <row r="132" ht="15.75" customHeight="1">
      <c r="A132" s="12"/>
      <c r="B132" s="12"/>
      <c r="C132" s="22"/>
      <c r="D132" s="1"/>
      <c r="E132" s="1"/>
      <c r="F132" s="1"/>
      <c r="G132" s="1"/>
      <c r="H132" s="1"/>
      <c r="I132" s="1"/>
      <c r="J132" s="1"/>
      <c r="K132" s="1"/>
      <c r="L132" s="1"/>
      <c r="M132" s="1"/>
      <c r="N132" s="1"/>
      <c r="O132" s="1"/>
      <c r="P132" s="1"/>
      <c r="Q132" s="1"/>
      <c r="R132" s="1"/>
      <c r="S132" s="1"/>
      <c r="T132" s="1"/>
      <c r="U132" s="1"/>
      <c r="V132" s="1"/>
      <c r="W132" s="1"/>
      <c r="X132" s="1"/>
      <c r="Y132" s="1"/>
      <c r="Z132" s="1"/>
      <c r="AA132" s="1"/>
    </row>
    <row r="133" ht="15.75" customHeight="1">
      <c r="A133" s="12"/>
      <c r="B133" s="12"/>
      <c r="C133" s="22"/>
      <c r="D133" s="1"/>
      <c r="E133" s="1"/>
      <c r="F133" s="1"/>
      <c r="G133" s="1"/>
      <c r="H133" s="1"/>
      <c r="I133" s="1"/>
      <c r="J133" s="1"/>
      <c r="K133" s="1"/>
      <c r="L133" s="1"/>
      <c r="M133" s="1"/>
      <c r="N133" s="1"/>
      <c r="O133" s="1"/>
      <c r="P133" s="1"/>
      <c r="Q133" s="1"/>
      <c r="R133" s="1"/>
      <c r="S133" s="1"/>
      <c r="T133" s="1"/>
      <c r="U133" s="1"/>
      <c r="V133" s="1"/>
      <c r="W133" s="1"/>
      <c r="X133" s="1"/>
      <c r="Y133" s="1"/>
      <c r="Z133" s="1"/>
      <c r="AA133" s="1"/>
    </row>
    <row r="134" ht="15.75" customHeight="1">
      <c r="A134" s="12"/>
      <c r="B134" s="12"/>
      <c r="C134" s="22"/>
      <c r="D134" s="1"/>
      <c r="E134" s="1"/>
      <c r="F134" s="1"/>
      <c r="G134" s="1"/>
      <c r="H134" s="1"/>
      <c r="I134" s="1"/>
      <c r="J134" s="1"/>
      <c r="K134" s="1"/>
      <c r="L134" s="1"/>
      <c r="M134" s="1"/>
      <c r="N134" s="1"/>
      <c r="O134" s="1"/>
      <c r="P134" s="1"/>
      <c r="Q134" s="1"/>
      <c r="R134" s="1"/>
      <c r="S134" s="1"/>
      <c r="T134" s="1"/>
      <c r="U134" s="1"/>
      <c r="V134" s="1"/>
      <c r="W134" s="1"/>
      <c r="X134" s="1"/>
      <c r="Y134" s="1"/>
      <c r="Z134" s="1"/>
      <c r="AA134" s="1"/>
    </row>
    <row r="135" ht="15.75" customHeight="1">
      <c r="A135" s="12"/>
      <c r="B135" s="12"/>
      <c r="C135" s="22"/>
      <c r="D135" s="1"/>
      <c r="E135" s="1"/>
      <c r="F135" s="1"/>
      <c r="G135" s="1"/>
      <c r="H135" s="1"/>
      <c r="I135" s="1"/>
      <c r="J135" s="1"/>
      <c r="K135" s="1"/>
      <c r="L135" s="1"/>
      <c r="M135" s="1"/>
      <c r="N135" s="1"/>
      <c r="O135" s="1"/>
      <c r="P135" s="1"/>
      <c r="Q135" s="1"/>
      <c r="R135" s="1"/>
      <c r="S135" s="1"/>
      <c r="T135" s="1"/>
      <c r="U135" s="1"/>
      <c r="V135" s="1"/>
      <c r="W135" s="1"/>
      <c r="X135" s="1"/>
      <c r="Y135" s="1"/>
      <c r="Z135" s="1"/>
      <c r="AA135" s="1"/>
    </row>
    <row r="136" ht="15.75" customHeight="1">
      <c r="A136" s="12"/>
      <c r="B136" s="12"/>
      <c r="C136" s="22"/>
      <c r="D136" s="1"/>
      <c r="E136" s="1"/>
      <c r="F136" s="1"/>
      <c r="G136" s="1"/>
      <c r="H136" s="1"/>
      <c r="I136" s="1"/>
      <c r="J136" s="1"/>
      <c r="K136" s="1"/>
      <c r="L136" s="1"/>
      <c r="M136" s="1"/>
      <c r="N136" s="1"/>
      <c r="O136" s="1"/>
      <c r="P136" s="1"/>
      <c r="Q136" s="1"/>
      <c r="R136" s="1"/>
      <c r="S136" s="1"/>
      <c r="T136" s="1"/>
      <c r="U136" s="1"/>
      <c r="V136" s="1"/>
      <c r="W136" s="1"/>
      <c r="X136" s="1"/>
      <c r="Y136" s="1"/>
      <c r="Z136" s="1"/>
      <c r="AA136" s="1"/>
    </row>
    <row r="137" ht="15.75" customHeight="1">
      <c r="A137" s="12"/>
      <c r="B137" s="12"/>
      <c r="C137" s="22"/>
      <c r="D137" s="1"/>
      <c r="E137" s="1"/>
      <c r="F137" s="1"/>
      <c r="G137" s="1"/>
      <c r="H137" s="1"/>
      <c r="I137" s="1"/>
      <c r="J137" s="1"/>
      <c r="K137" s="1"/>
      <c r="L137" s="1"/>
      <c r="M137" s="1"/>
      <c r="N137" s="1"/>
      <c r="O137" s="1"/>
      <c r="P137" s="1"/>
      <c r="Q137" s="1"/>
      <c r="R137" s="1"/>
      <c r="S137" s="1"/>
      <c r="T137" s="1"/>
      <c r="U137" s="1"/>
      <c r="V137" s="1"/>
      <c r="W137" s="1"/>
      <c r="X137" s="1"/>
      <c r="Y137" s="1"/>
      <c r="Z137" s="1"/>
      <c r="AA137" s="1"/>
    </row>
    <row r="138" ht="15.75" customHeight="1">
      <c r="A138" s="12"/>
      <c r="B138" s="12"/>
      <c r="C138" s="22"/>
      <c r="D138" s="1"/>
      <c r="E138" s="1"/>
      <c r="F138" s="1"/>
      <c r="G138" s="1"/>
      <c r="H138" s="1"/>
      <c r="I138" s="1"/>
      <c r="J138" s="1"/>
      <c r="K138" s="1"/>
      <c r="L138" s="1"/>
      <c r="M138" s="1"/>
      <c r="N138" s="1"/>
      <c r="O138" s="1"/>
      <c r="P138" s="1"/>
      <c r="Q138" s="1"/>
      <c r="R138" s="1"/>
      <c r="S138" s="1"/>
      <c r="T138" s="1"/>
      <c r="U138" s="1"/>
      <c r="V138" s="1"/>
      <c r="W138" s="1"/>
      <c r="X138" s="1"/>
      <c r="Y138" s="1"/>
      <c r="Z138" s="1"/>
      <c r="AA138" s="1"/>
    </row>
    <row r="139" ht="15.75" customHeight="1">
      <c r="A139" s="12"/>
      <c r="B139" s="12"/>
      <c r="C139" s="22"/>
      <c r="D139" s="1"/>
      <c r="E139" s="1"/>
      <c r="F139" s="1"/>
      <c r="G139" s="1"/>
      <c r="H139" s="1"/>
      <c r="I139" s="1"/>
      <c r="J139" s="1"/>
      <c r="K139" s="1"/>
      <c r="L139" s="1"/>
      <c r="M139" s="1"/>
      <c r="N139" s="1"/>
      <c r="O139" s="1"/>
      <c r="P139" s="1"/>
      <c r="Q139" s="1"/>
      <c r="R139" s="1"/>
      <c r="S139" s="1"/>
      <c r="T139" s="1"/>
      <c r="U139" s="1"/>
      <c r="V139" s="1"/>
      <c r="W139" s="1"/>
      <c r="X139" s="1"/>
      <c r="Y139" s="1"/>
      <c r="Z139" s="1"/>
      <c r="AA139" s="1"/>
    </row>
    <row r="140" ht="15.75" customHeight="1">
      <c r="A140" s="12"/>
      <c r="B140" s="12"/>
      <c r="C140" s="22"/>
      <c r="D140" s="1"/>
      <c r="E140" s="1"/>
      <c r="F140" s="1"/>
      <c r="G140" s="1"/>
      <c r="H140" s="1"/>
      <c r="I140" s="1"/>
      <c r="J140" s="1"/>
      <c r="K140" s="1"/>
      <c r="L140" s="1"/>
      <c r="M140" s="1"/>
      <c r="N140" s="1"/>
      <c r="O140" s="1"/>
      <c r="P140" s="1"/>
      <c r="Q140" s="1"/>
      <c r="R140" s="1"/>
      <c r="S140" s="1"/>
      <c r="T140" s="1"/>
      <c r="U140" s="1"/>
      <c r="V140" s="1"/>
      <c r="W140" s="1"/>
      <c r="X140" s="1"/>
      <c r="Y140" s="1"/>
      <c r="Z140" s="1"/>
      <c r="AA140" s="1"/>
    </row>
    <row r="141" ht="15.75" customHeight="1">
      <c r="A141" s="12"/>
      <c r="B141" s="12"/>
      <c r="C141" s="22"/>
      <c r="D141" s="1"/>
      <c r="E141" s="1"/>
      <c r="F141" s="1"/>
      <c r="G141" s="1"/>
      <c r="H141" s="1"/>
      <c r="I141" s="1"/>
      <c r="J141" s="1"/>
      <c r="K141" s="1"/>
      <c r="L141" s="1"/>
      <c r="M141" s="1"/>
      <c r="N141" s="1"/>
      <c r="O141" s="1"/>
      <c r="P141" s="1"/>
      <c r="Q141" s="1"/>
      <c r="R141" s="1"/>
      <c r="S141" s="1"/>
      <c r="T141" s="1"/>
      <c r="U141" s="1"/>
      <c r="V141" s="1"/>
      <c r="W141" s="1"/>
      <c r="X141" s="1"/>
      <c r="Y141" s="1"/>
      <c r="Z141" s="1"/>
      <c r="AA141" s="1"/>
    </row>
    <row r="142" ht="15.75" customHeight="1">
      <c r="A142" s="12"/>
      <c r="B142" s="12"/>
      <c r="C142" s="22"/>
      <c r="D142" s="1"/>
      <c r="E142" s="1"/>
      <c r="F142" s="1"/>
      <c r="G142" s="1"/>
      <c r="H142" s="1"/>
      <c r="I142" s="1"/>
      <c r="J142" s="1"/>
      <c r="K142" s="1"/>
      <c r="L142" s="1"/>
      <c r="M142" s="1"/>
      <c r="N142" s="1"/>
      <c r="O142" s="1"/>
      <c r="P142" s="1"/>
      <c r="Q142" s="1"/>
      <c r="R142" s="1"/>
      <c r="S142" s="1"/>
      <c r="T142" s="1"/>
      <c r="U142" s="1"/>
      <c r="V142" s="1"/>
      <c r="W142" s="1"/>
      <c r="X142" s="1"/>
      <c r="Y142" s="1"/>
      <c r="Z142" s="1"/>
      <c r="AA142" s="1"/>
    </row>
    <row r="143" ht="15.75" customHeight="1">
      <c r="A143" s="12"/>
      <c r="B143" s="12"/>
      <c r="C143" s="22"/>
      <c r="D143" s="1"/>
      <c r="E143" s="1"/>
      <c r="F143" s="1"/>
      <c r="G143" s="1"/>
      <c r="H143" s="1"/>
      <c r="I143" s="1"/>
      <c r="J143" s="1"/>
      <c r="K143" s="1"/>
      <c r="L143" s="1"/>
      <c r="M143" s="1"/>
      <c r="N143" s="1"/>
      <c r="O143" s="1"/>
      <c r="P143" s="1"/>
      <c r="Q143" s="1"/>
      <c r="R143" s="1"/>
      <c r="S143" s="1"/>
      <c r="T143" s="1"/>
      <c r="U143" s="1"/>
      <c r="V143" s="1"/>
      <c r="W143" s="1"/>
      <c r="X143" s="1"/>
      <c r="Y143" s="1"/>
      <c r="Z143" s="1"/>
      <c r="AA143" s="1"/>
    </row>
    <row r="144" ht="15.75" customHeight="1">
      <c r="A144" s="12"/>
      <c r="B144" s="12"/>
      <c r="C144" s="22"/>
      <c r="D144" s="1"/>
      <c r="E144" s="1"/>
      <c r="F144" s="1"/>
      <c r="G144" s="1"/>
      <c r="H144" s="1"/>
      <c r="I144" s="1"/>
      <c r="J144" s="1"/>
      <c r="K144" s="1"/>
      <c r="L144" s="1"/>
      <c r="M144" s="1"/>
      <c r="N144" s="1"/>
      <c r="O144" s="1"/>
      <c r="P144" s="1"/>
      <c r="Q144" s="1"/>
      <c r="R144" s="1"/>
      <c r="S144" s="1"/>
      <c r="T144" s="1"/>
      <c r="U144" s="1"/>
      <c r="V144" s="1"/>
      <c r="W144" s="1"/>
      <c r="X144" s="1"/>
      <c r="Y144" s="1"/>
      <c r="Z144" s="1"/>
      <c r="AA144" s="1"/>
    </row>
    <row r="145" ht="15.75" customHeight="1">
      <c r="A145" s="12"/>
      <c r="B145" s="12"/>
      <c r="C145" s="22"/>
      <c r="D145" s="1"/>
      <c r="E145" s="1"/>
      <c r="F145" s="1"/>
      <c r="G145" s="1"/>
      <c r="H145" s="1"/>
      <c r="I145" s="1"/>
      <c r="J145" s="1"/>
      <c r="K145" s="1"/>
      <c r="L145" s="1"/>
      <c r="M145" s="1"/>
      <c r="N145" s="1"/>
      <c r="O145" s="1"/>
      <c r="P145" s="1"/>
      <c r="Q145" s="1"/>
      <c r="R145" s="1"/>
      <c r="S145" s="1"/>
      <c r="T145" s="1"/>
      <c r="U145" s="1"/>
      <c r="V145" s="1"/>
      <c r="W145" s="1"/>
      <c r="X145" s="1"/>
      <c r="Y145" s="1"/>
      <c r="Z145" s="1"/>
      <c r="AA145" s="1"/>
    </row>
    <row r="146" ht="15.75" customHeight="1">
      <c r="A146" s="12"/>
      <c r="B146" s="12"/>
      <c r="C146" s="22"/>
      <c r="D146" s="1"/>
      <c r="E146" s="1"/>
      <c r="F146" s="1"/>
      <c r="G146" s="1"/>
      <c r="H146" s="1"/>
      <c r="I146" s="1"/>
      <c r="J146" s="1"/>
      <c r="K146" s="1"/>
      <c r="L146" s="1"/>
      <c r="M146" s="1"/>
      <c r="N146" s="1"/>
      <c r="O146" s="1"/>
      <c r="P146" s="1"/>
      <c r="Q146" s="1"/>
      <c r="R146" s="1"/>
      <c r="S146" s="1"/>
      <c r="T146" s="1"/>
      <c r="U146" s="1"/>
      <c r="V146" s="1"/>
      <c r="W146" s="1"/>
      <c r="X146" s="1"/>
      <c r="Y146" s="1"/>
      <c r="Z146" s="1"/>
      <c r="AA146" s="1"/>
    </row>
    <row r="147" ht="15.75" customHeight="1">
      <c r="A147" s="12"/>
      <c r="B147" s="12"/>
      <c r="C147" s="22"/>
      <c r="D147" s="1"/>
      <c r="E147" s="1"/>
      <c r="F147" s="1"/>
      <c r="G147" s="1"/>
      <c r="H147" s="1"/>
      <c r="I147" s="1"/>
      <c r="J147" s="1"/>
      <c r="K147" s="1"/>
      <c r="L147" s="1"/>
      <c r="M147" s="1"/>
      <c r="N147" s="1"/>
      <c r="O147" s="1"/>
      <c r="P147" s="1"/>
      <c r="Q147" s="1"/>
      <c r="R147" s="1"/>
      <c r="S147" s="1"/>
      <c r="T147" s="1"/>
      <c r="U147" s="1"/>
      <c r="V147" s="1"/>
      <c r="W147" s="1"/>
      <c r="X147" s="1"/>
      <c r="Y147" s="1"/>
      <c r="Z147" s="1"/>
      <c r="AA147" s="1"/>
    </row>
    <row r="148" ht="15.75" customHeight="1">
      <c r="A148" s="12"/>
      <c r="B148" s="12"/>
      <c r="C148" s="22"/>
      <c r="D148" s="1"/>
      <c r="E148" s="1"/>
      <c r="F148" s="1"/>
      <c r="G148" s="1"/>
      <c r="H148" s="1"/>
      <c r="I148" s="1"/>
      <c r="J148" s="1"/>
      <c r="K148" s="1"/>
      <c r="L148" s="1"/>
      <c r="M148" s="1"/>
      <c r="N148" s="1"/>
      <c r="O148" s="1"/>
      <c r="P148" s="1"/>
      <c r="Q148" s="1"/>
      <c r="R148" s="1"/>
      <c r="S148" s="1"/>
      <c r="T148" s="1"/>
      <c r="U148" s="1"/>
      <c r="V148" s="1"/>
      <c r="W148" s="1"/>
      <c r="X148" s="1"/>
      <c r="Y148" s="1"/>
      <c r="Z148" s="1"/>
      <c r="AA148" s="1"/>
    </row>
    <row r="149" ht="15.75" customHeight="1">
      <c r="A149" s="12"/>
      <c r="B149" s="12"/>
      <c r="C149" s="22"/>
      <c r="D149" s="1"/>
      <c r="E149" s="1"/>
      <c r="F149" s="1"/>
      <c r="G149" s="1"/>
      <c r="H149" s="1"/>
      <c r="I149" s="1"/>
      <c r="J149" s="1"/>
      <c r="K149" s="1"/>
      <c r="L149" s="1"/>
      <c r="M149" s="1"/>
      <c r="N149" s="1"/>
      <c r="O149" s="1"/>
      <c r="P149" s="1"/>
      <c r="Q149" s="1"/>
      <c r="R149" s="1"/>
      <c r="S149" s="1"/>
      <c r="T149" s="1"/>
      <c r="U149" s="1"/>
      <c r="V149" s="1"/>
      <c r="W149" s="1"/>
      <c r="X149" s="1"/>
      <c r="Y149" s="1"/>
      <c r="Z149" s="1"/>
      <c r="AA149" s="1"/>
    </row>
    <row r="150" ht="15.75" customHeight="1">
      <c r="A150" s="12"/>
      <c r="B150" s="12"/>
      <c r="C150" s="22"/>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5.75" customHeight="1">
      <c r="A151" s="12"/>
      <c r="B151" s="12"/>
      <c r="C151" s="22"/>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5.75" customHeight="1">
      <c r="A152" s="12"/>
      <c r="B152" s="12"/>
      <c r="C152" s="22"/>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5.75" customHeight="1">
      <c r="A153" s="12"/>
      <c r="B153" s="12"/>
      <c r="C153" s="22"/>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5.75" customHeight="1">
      <c r="A154" s="12"/>
      <c r="B154" s="12"/>
      <c r="C154" s="22"/>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5.75" customHeight="1">
      <c r="A155" s="12"/>
      <c r="B155" s="12"/>
      <c r="C155" s="22"/>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5.75" customHeight="1">
      <c r="A156" s="12"/>
      <c r="B156" s="12"/>
      <c r="C156" s="22"/>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5.75" customHeight="1">
      <c r="A157" s="12"/>
      <c r="B157" s="12"/>
      <c r="C157" s="22"/>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5.75" customHeight="1">
      <c r="A158" s="12"/>
      <c r="B158" s="12"/>
      <c r="C158" s="22"/>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5.75" customHeight="1">
      <c r="A159" s="12"/>
      <c r="B159" s="12"/>
      <c r="C159" s="22"/>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5.75" customHeight="1">
      <c r="A160" s="12"/>
      <c r="B160" s="12"/>
      <c r="C160" s="22"/>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5.75" customHeight="1">
      <c r="A161" s="12"/>
      <c r="B161" s="12"/>
      <c r="C161" s="22"/>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5.75" customHeight="1">
      <c r="A162" s="12"/>
      <c r="B162" s="12"/>
      <c r="C162" s="22"/>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5.75" customHeight="1">
      <c r="A163" s="12"/>
      <c r="B163" s="12"/>
      <c r="C163" s="22"/>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5.75" customHeight="1">
      <c r="A164" s="12"/>
      <c r="B164" s="12"/>
      <c r="C164" s="22"/>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5.75" customHeight="1">
      <c r="A165" s="12"/>
      <c r="B165" s="12"/>
      <c r="C165" s="22"/>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5.75" customHeight="1">
      <c r="A166" s="12"/>
      <c r="B166" s="12"/>
      <c r="C166" s="22"/>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5.75" customHeight="1">
      <c r="A167" s="12"/>
      <c r="B167" s="12"/>
      <c r="C167" s="22"/>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5.75" customHeight="1">
      <c r="A168" s="12"/>
      <c r="B168" s="12"/>
      <c r="C168" s="22"/>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5.75" customHeight="1">
      <c r="A169" s="12"/>
      <c r="B169" s="12"/>
      <c r="C169" s="22"/>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5.75" customHeight="1">
      <c r="A170" s="12"/>
      <c r="B170" s="12"/>
      <c r="C170" s="22"/>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5.75" customHeight="1">
      <c r="A171" s="12"/>
      <c r="B171" s="12"/>
      <c r="C171" s="22"/>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5.75" customHeight="1">
      <c r="A172" s="12"/>
      <c r="B172" s="12"/>
      <c r="C172" s="22"/>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5.75" customHeight="1">
      <c r="A173" s="12"/>
      <c r="B173" s="12"/>
      <c r="C173" s="22"/>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5.75" customHeight="1">
      <c r="A174" s="12"/>
      <c r="B174" s="12"/>
      <c r="C174" s="22"/>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5.75" customHeight="1">
      <c r="A175" s="12"/>
      <c r="B175" s="12"/>
      <c r="C175" s="22"/>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5.75" customHeight="1">
      <c r="A176" s="12"/>
      <c r="B176" s="12"/>
      <c r="C176" s="22"/>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5.75" customHeight="1">
      <c r="A177" s="12"/>
      <c r="B177" s="12"/>
      <c r="C177" s="22"/>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5.75" customHeight="1">
      <c r="A178" s="12"/>
      <c r="B178" s="12"/>
      <c r="C178" s="22"/>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5.75" customHeight="1">
      <c r="A179" s="12"/>
      <c r="B179" s="12"/>
      <c r="C179" s="22"/>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5.75" customHeight="1">
      <c r="A180" s="12"/>
      <c r="B180" s="12"/>
      <c r="C180" s="22"/>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5.75" customHeight="1">
      <c r="A181" s="12"/>
      <c r="B181" s="12"/>
      <c r="C181" s="22"/>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5.75" customHeight="1">
      <c r="A182" s="12"/>
      <c r="B182" s="12"/>
      <c r="C182" s="22"/>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5.75" customHeight="1">
      <c r="A183" s="12"/>
      <c r="B183" s="12"/>
      <c r="C183" s="22"/>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5.75" customHeight="1">
      <c r="A184" s="12"/>
      <c r="B184" s="12"/>
      <c r="C184" s="22"/>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5.75" customHeight="1">
      <c r="A185" s="12"/>
      <c r="B185" s="12"/>
      <c r="C185" s="22"/>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5.75" customHeight="1">
      <c r="A186" s="12"/>
      <c r="B186" s="12"/>
      <c r="C186" s="22"/>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5.75" customHeight="1">
      <c r="A187" s="12"/>
      <c r="B187" s="12"/>
      <c r="C187" s="22"/>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5.75" customHeight="1">
      <c r="A188" s="12"/>
      <c r="B188" s="12"/>
      <c r="C188" s="22"/>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5.75" customHeight="1">
      <c r="A189" s="12"/>
      <c r="B189" s="12"/>
      <c r="C189" s="22"/>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5.75" customHeight="1">
      <c r="A190" s="12"/>
      <c r="B190" s="12"/>
      <c r="C190" s="22"/>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5.75" customHeight="1">
      <c r="A191" s="12"/>
      <c r="B191" s="12"/>
      <c r="C191" s="22"/>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5.75" customHeight="1">
      <c r="A192" s="12"/>
      <c r="B192" s="12"/>
      <c r="C192" s="22"/>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5.75" customHeight="1">
      <c r="A193" s="12"/>
      <c r="B193" s="12"/>
      <c r="C193" s="22"/>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5.75" customHeight="1">
      <c r="A194" s="12"/>
      <c r="B194" s="12"/>
      <c r="C194" s="22"/>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5.75" customHeight="1">
      <c r="A195" s="12"/>
      <c r="B195" s="12"/>
      <c r="C195" s="22"/>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5.75" customHeight="1">
      <c r="A196" s="12"/>
      <c r="B196" s="12"/>
      <c r="C196" s="22"/>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5.75" customHeight="1">
      <c r="A197" s="12"/>
      <c r="B197" s="12"/>
      <c r="C197" s="22"/>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5.75" customHeight="1">
      <c r="A198" s="12"/>
      <c r="B198" s="12"/>
      <c r="C198" s="22"/>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5.75" customHeight="1">
      <c r="A199" s="12"/>
      <c r="B199" s="12"/>
      <c r="C199" s="22"/>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5.75" customHeight="1">
      <c r="A200" s="12"/>
      <c r="B200" s="12"/>
      <c r="C200" s="22"/>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5.75" customHeight="1">
      <c r="A201" s="12"/>
      <c r="B201" s="12"/>
      <c r="C201" s="22"/>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5.75" customHeight="1">
      <c r="A202" s="12"/>
      <c r="B202" s="12"/>
      <c r="C202" s="22"/>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5.75" customHeight="1">
      <c r="A203" s="12"/>
      <c r="B203" s="12"/>
      <c r="C203" s="22"/>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5.75" customHeight="1">
      <c r="A204" s="12"/>
      <c r="B204" s="12"/>
      <c r="C204" s="22"/>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5.75" customHeight="1">
      <c r="A205" s="12"/>
      <c r="B205" s="12"/>
      <c r="C205" s="22"/>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5.75" customHeight="1">
      <c r="A206" s="12"/>
      <c r="B206" s="12"/>
      <c r="C206" s="22"/>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5.75" customHeight="1">
      <c r="A207" s="12"/>
      <c r="B207" s="12"/>
      <c r="C207" s="22"/>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5.75" customHeight="1">
      <c r="A208" s="12"/>
      <c r="B208" s="12"/>
      <c r="C208" s="22"/>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5.75" customHeight="1">
      <c r="A209" s="12"/>
      <c r="B209" s="12"/>
      <c r="C209" s="22"/>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5.75" customHeight="1">
      <c r="A210" s="12"/>
      <c r="B210" s="12"/>
      <c r="C210" s="22"/>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5.75" customHeight="1">
      <c r="A211" s="12"/>
      <c r="B211" s="12"/>
      <c r="C211" s="22"/>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5.75" customHeight="1">
      <c r="A212" s="12"/>
      <c r="B212" s="12"/>
      <c r="C212" s="22"/>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5.75" customHeight="1">
      <c r="A213" s="12"/>
      <c r="B213" s="12"/>
      <c r="C213" s="22"/>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5.75" customHeight="1">
      <c r="A214" s="12"/>
      <c r="B214" s="12"/>
      <c r="C214" s="22"/>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5.75" customHeight="1">
      <c r="A215" s="12"/>
      <c r="B215" s="12"/>
      <c r="C215" s="22"/>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5.75" customHeight="1">
      <c r="A216" s="12"/>
      <c r="B216" s="12"/>
      <c r="C216" s="22"/>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5.75" customHeight="1">
      <c r="A217" s="12"/>
      <c r="B217" s="12"/>
      <c r="C217" s="22"/>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5.75" customHeight="1">
      <c r="A218" s="12"/>
      <c r="B218" s="12"/>
      <c r="C218" s="22"/>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5.75" customHeight="1">
      <c r="A219" s="12"/>
      <c r="B219" s="12"/>
      <c r="C219" s="22"/>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5.75" customHeight="1">
      <c r="A220" s="12"/>
      <c r="B220" s="12"/>
      <c r="C220" s="22"/>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5.75" customHeight="1">
      <c r="A221" s="12"/>
      <c r="B221" s="12"/>
      <c r="C221" s="22"/>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5.75" customHeight="1">
      <c r="A222" s="12"/>
      <c r="B222" s="12"/>
      <c r="C222" s="22"/>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5.75" customHeight="1">
      <c r="A223" s="12"/>
      <c r="B223" s="12"/>
      <c r="C223" s="22"/>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5.75" customHeight="1">
      <c r="A224" s="12"/>
      <c r="B224" s="12"/>
      <c r="C224" s="22"/>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5.75" customHeight="1">
      <c r="A225" s="12"/>
      <c r="B225" s="12"/>
      <c r="C225" s="22"/>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5.75" customHeight="1">
      <c r="A226" s="12"/>
      <c r="B226" s="12"/>
      <c r="C226" s="22"/>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5.75" customHeight="1">
      <c r="A227" s="12"/>
      <c r="B227" s="12"/>
      <c r="C227" s="22"/>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5.75" customHeight="1">
      <c r="A228" s="12"/>
      <c r="B228" s="12"/>
      <c r="C228" s="22"/>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5.75" customHeight="1">
      <c r="A229" s="12"/>
      <c r="B229" s="12"/>
      <c r="C229" s="22"/>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5.75" customHeight="1">
      <c r="A230" s="12"/>
      <c r="B230" s="12"/>
      <c r="C230" s="22"/>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2"/>
      <c r="B231" s="12"/>
      <c r="C231" s="22"/>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2"/>
      <c r="B232" s="12"/>
      <c r="C232" s="22"/>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2"/>
      <c r="B233" s="12"/>
      <c r="C233" s="22"/>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2"/>
      <c r="B234" s="12"/>
      <c r="C234" s="22"/>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2"/>
      <c r="B235" s="12"/>
      <c r="C235" s="22"/>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2"/>
      <c r="B236" s="12"/>
      <c r="C236" s="22"/>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2"/>
      <c r="B237" s="12"/>
      <c r="C237" s="22"/>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2"/>
      <c r="B238" s="12"/>
      <c r="C238" s="22"/>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2"/>
      <c r="B239" s="12"/>
      <c r="C239" s="22"/>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2"/>
      <c r="B240" s="12"/>
      <c r="C240" s="22"/>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2"/>
      <c r="B241" s="12"/>
      <c r="C241" s="22"/>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2"/>
      <c r="B242" s="12"/>
      <c r="C242" s="22"/>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2"/>
      <c r="B243" s="12"/>
      <c r="C243" s="22"/>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2"/>
      <c r="B244" s="12"/>
      <c r="C244" s="22"/>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2"/>
      <c r="B245" s="12"/>
      <c r="C245" s="22"/>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2"/>
      <c r="B246" s="12"/>
      <c r="C246" s="22"/>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2"/>
      <c r="B247" s="12"/>
      <c r="C247" s="22"/>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2"/>
      <c r="B248" s="12"/>
      <c r="C248" s="22"/>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2"/>
      <c r="B249" s="12"/>
      <c r="C249" s="22"/>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2"/>
      <c r="B250" s="12"/>
      <c r="C250" s="22"/>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2"/>
      <c r="B251" s="12"/>
      <c r="C251" s="22"/>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2"/>
      <c r="B252" s="12"/>
      <c r="C252" s="22"/>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2"/>
      <c r="B253" s="12"/>
      <c r="C253" s="22"/>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2"/>
      <c r="B254" s="12"/>
      <c r="C254" s="22"/>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2"/>
      <c r="B255" s="12"/>
      <c r="C255" s="22"/>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2"/>
      <c r="B256" s="12"/>
      <c r="C256" s="22"/>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2"/>
      <c r="B257" s="12"/>
      <c r="C257" s="22"/>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2"/>
      <c r="B258" s="12"/>
      <c r="C258" s="22"/>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2"/>
      <c r="B259" s="12"/>
      <c r="C259" s="22"/>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2"/>
      <c r="B260" s="12"/>
      <c r="C260" s="22"/>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2"/>
      <c r="B261" s="12"/>
      <c r="C261" s="22"/>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2"/>
      <c r="B262" s="12"/>
      <c r="C262" s="22"/>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2"/>
      <c r="B263" s="12"/>
      <c r="C263" s="22"/>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2"/>
      <c r="B264" s="12"/>
      <c r="C264" s="22"/>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2"/>
      <c r="B265" s="12"/>
      <c r="C265" s="22"/>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2"/>
      <c r="B266" s="12"/>
      <c r="C266" s="22"/>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2"/>
      <c r="B267" s="12"/>
      <c r="C267" s="22"/>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2"/>
      <c r="B268" s="12"/>
      <c r="C268" s="22"/>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sheetData>
  <conditionalFormatting sqref="C23:O24 C36:O37">
    <cfRule type="cellIs" dxfId="0" priority="1" operator="lessThan">
      <formula>0</formula>
    </cfRule>
  </conditionalFormatting>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8.2"/>
    <col customWidth="1" min="2" max="2" width="12.4"/>
    <col customWidth="1" min="3" max="3" width="11.3"/>
    <col customWidth="1" min="4" max="14" width="10.6"/>
    <col customWidth="1" min="15" max="15" width="19.1"/>
    <col customWidth="1" min="16" max="16" width="21.4"/>
    <col customWidth="1" min="17" max="20" width="10.6"/>
    <col customWidth="1" min="21" max="21" width="12.4"/>
    <col customWidth="1" min="22" max="24" width="10.6"/>
    <col customWidth="1" min="25" max="25" width="11.4"/>
    <col customWidth="1" min="26" max="26" width="11.3"/>
  </cols>
  <sheetData>
    <row r="1" ht="15.75" customHeight="1">
      <c r="A1" s="1"/>
      <c r="B1" s="1"/>
      <c r="C1" s="108">
        <f>'Profit and Loss Budget'!C2</f>
        <v>45688</v>
      </c>
      <c r="D1" s="108">
        <f>'Profit and Loss Budget'!D2</f>
        <v>45716</v>
      </c>
      <c r="E1" s="108">
        <f>'Profit and Loss Budget'!E2</f>
        <v>45747</v>
      </c>
      <c r="F1" s="108">
        <f>'Profit and Loss Budget'!F2</f>
        <v>45777</v>
      </c>
      <c r="G1" s="108">
        <f>'Profit and Loss Budget'!G2</f>
        <v>45808</v>
      </c>
      <c r="H1" s="108">
        <f>'Profit and Loss Budget'!H2</f>
        <v>45838</v>
      </c>
      <c r="I1" s="108">
        <f>'Profit and Loss Budget'!I2</f>
        <v>45869</v>
      </c>
      <c r="J1" s="108">
        <f>'Profit and Loss Budget'!J2</f>
        <v>45900</v>
      </c>
      <c r="K1" s="108">
        <f>'Profit and Loss Budget'!K2</f>
        <v>45930</v>
      </c>
      <c r="L1" s="108">
        <f>'Profit and Loss Budget'!L2</f>
        <v>45961</v>
      </c>
      <c r="M1" s="108">
        <f>'Profit and Loss Budget'!M2</f>
        <v>45991</v>
      </c>
      <c r="N1" s="108">
        <f>'Profit and Loss Budget'!N2</f>
        <v>46022</v>
      </c>
      <c r="O1" s="1"/>
      <c r="P1" s="1"/>
      <c r="Q1" s="1"/>
      <c r="R1" s="1"/>
      <c r="S1" s="1"/>
      <c r="T1" s="1"/>
      <c r="U1" s="1"/>
      <c r="V1" s="1"/>
      <c r="W1" s="1"/>
      <c r="X1" s="1"/>
      <c r="Y1" s="1"/>
      <c r="Z1" s="1"/>
    </row>
    <row r="2" ht="15.75" customHeight="1">
      <c r="A2" s="109" t="s">
        <v>68</v>
      </c>
      <c r="B2" s="110" t="s">
        <v>69</v>
      </c>
      <c r="C2" s="111" t="s">
        <v>12</v>
      </c>
      <c r="D2" s="111" t="s">
        <v>13</v>
      </c>
      <c r="E2" s="111" t="s">
        <v>14</v>
      </c>
      <c r="F2" s="111" t="s">
        <v>15</v>
      </c>
      <c r="G2" s="111" t="s">
        <v>16</v>
      </c>
      <c r="H2" s="111" t="s">
        <v>17</v>
      </c>
      <c r="I2" s="111" t="s">
        <v>18</v>
      </c>
      <c r="J2" s="111" t="s">
        <v>19</v>
      </c>
      <c r="K2" s="111" t="s">
        <v>20</v>
      </c>
      <c r="L2" s="111" t="s">
        <v>21</v>
      </c>
      <c r="M2" s="111" t="s">
        <v>22</v>
      </c>
      <c r="N2" s="111" t="s">
        <v>23</v>
      </c>
      <c r="O2" s="112" t="s">
        <v>70</v>
      </c>
      <c r="P2" s="13"/>
      <c r="Q2" s="13"/>
      <c r="R2" s="13"/>
      <c r="S2" s="13"/>
      <c r="T2" s="1"/>
      <c r="U2" s="1"/>
      <c r="V2" s="1"/>
      <c r="W2" s="1"/>
      <c r="X2" s="1"/>
      <c r="Y2" s="1"/>
      <c r="Z2" s="1"/>
    </row>
    <row r="3" ht="15.75" customHeight="1">
      <c r="A3" s="113" t="s">
        <v>71</v>
      </c>
      <c r="B3" s="114">
        <v>90000.0</v>
      </c>
      <c r="C3" s="115">
        <v>1.0</v>
      </c>
      <c r="D3" s="115">
        <v>1.0</v>
      </c>
      <c r="E3" s="115">
        <v>1.0</v>
      </c>
      <c r="F3" s="115">
        <v>1.0</v>
      </c>
      <c r="G3" s="115">
        <v>1.0</v>
      </c>
      <c r="H3" s="115">
        <v>1.0</v>
      </c>
      <c r="I3" s="115">
        <v>1.0</v>
      </c>
      <c r="J3" s="115">
        <v>1.0</v>
      </c>
      <c r="K3" s="115">
        <v>1.0</v>
      </c>
      <c r="L3" s="115">
        <v>1.0</v>
      </c>
      <c r="M3" s="115">
        <v>1.0</v>
      </c>
      <c r="N3" s="115">
        <v>1.0</v>
      </c>
      <c r="O3" s="116">
        <v>0.75</v>
      </c>
      <c r="P3" s="1"/>
      <c r="Q3" s="1"/>
      <c r="R3" s="1"/>
      <c r="S3" s="1"/>
      <c r="T3" s="1"/>
      <c r="U3" s="1"/>
      <c r="V3" s="40"/>
      <c r="W3" s="1"/>
      <c r="X3" s="1"/>
      <c r="Y3" s="1"/>
      <c r="Z3" s="1"/>
    </row>
    <row r="4" ht="15.75" customHeight="1">
      <c r="A4" s="113" t="s">
        <v>72</v>
      </c>
      <c r="B4" s="114">
        <v>80000.0</v>
      </c>
      <c r="C4" s="115">
        <v>1.0</v>
      </c>
      <c r="D4" s="115">
        <v>1.0</v>
      </c>
      <c r="E4" s="115">
        <v>1.0</v>
      </c>
      <c r="F4" s="115">
        <v>1.0</v>
      </c>
      <c r="G4" s="115">
        <v>1.0</v>
      </c>
      <c r="H4" s="115">
        <v>1.0</v>
      </c>
      <c r="I4" s="115">
        <v>1.0</v>
      </c>
      <c r="J4" s="115">
        <v>1.0</v>
      </c>
      <c r="K4" s="115">
        <v>1.0</v>
      </c>
      <c r="L4" s="115">
        <v>1.0</v>
      </c>
      <c r="M4" s="115">
        <v>1.0</v>
      </c>
      <c r="N4" s="115">
        <v>1.0</v>
      </c>
      <c r="O4" s="116">
        <v>0.5</v>
      </c>
      <c r="P4" s="1"/>
      <c r="Q4" s="1"/>
      <c r="R4" s="1"/>
      <c r="S4" s="1"/>
      <c r="T4" s="1"/>
      <c r="U4" s="1"/>
      <c r="V4" s="40"/>
      <c r="W4" s="1"/>
      <c r="X4" s="1"/>
      <c r="Y4" s="1"/>
      <c r="Z4" s="1"/>
    </row>
    <row r="5" ht="15.75" customHeight="1">
      <c r="A5" s="113" t="s">
        <v>73</v>
      </c>
      <c r="B5" s="114">
        <v>75000.0</v>
      </c>
      <c r="C5" s="115">
        <v>1.0</v>
      </c>
      <c r="D5" s="115">
        <v>1.0</v>
      </c>
      <c r="E5" s="115">
        <v>1.0</v>
      </c>
      <c r="F5" s="115">
        <v>1.0</v>
      </c>
      <c r="G5" s="115">
        <v>1.0</v>
      </c>
      <c r="H5" s="115">
        <v>1.0</v>
      </c>
      <c r="I5" s="115">
        <v>1.0</v>
      </c>
      <c r="J5" s="115">
        <v>1.0</v>
      </c>
      <c r="K5" s="115">
        <v>1.0</v>
      </c>
      <c r="L5" s="115">
        <v>1.0</v>
      </c>
      <c r="M5" s="115">
        <v>1.0</v>
      </c>
      <c r="N5" s="115">
        <v>1.0</v>
      </c>
      <c r="O5" s="116">
        <v>0.5</v>
      </c>
      <c r="P5" s="1"/>
      <c r="Q5" s="1"/>
      <c r="R5" s="1"/>
      <c r="S5" s="1"/>
      <c r="T5" s="1"/>
      <c r="U5" s="1"/>
      <c r="V5" s="1"/>
      <c r="W5" s="1"/>
      <c r="X5" s="1"/>
      <c r="Y5" s="1"/>
      <c r="Z5" s="1"/>
    </row>
    <row r="6" ht="15.75" customHeight="1">
      <c r="A6" s="113" t="s">
        <v>74</v>
      </c>
      <c r="B6" s="114">
        <v>60000.0</v>
      </c>
      <c r="C6" s="115">
        <v>7.0</v>
      </c>
      <c r="D6" s="115">
        <v>7.0</v>
      </c>
      <c r="E6" s="115">
        <v>7.0</v>
      </c>
      <c r="F6" s="115">
        <v>7.0</v>
      </c>
      <c r="G6" s="115">
        <v>7.0</v>
      </c>
      <c r="H6" s="115">
        <v>7.0</v>
      </c>
      <c r="I6" s="115">
        <v>7.0</v>
      </c>
      <c r="J6" s="115">
        <v>7.0</v>
      </c>
      <c r="K6" s="115">
        <v>7.0</v>
      </c>
      <c r="L6" s="115">
        <v>7.0</v>
      </c>
      <c r="M6" s="115">
        <v>7.0</v>
      </c>
      <c r="N6" s="115">
        <v>7.0</v>
      </c>
      <c r="O6" s="116">
        <v>1.0</v>
      </c>
      <c r="P6" s="1"/>
      <c r="Q6" s="117"/>
      <c r="R6" s="117"/>
      <c r="S6" s="117"/>
      <c r="T6" s="1"/>
      <c r="U6" s="1"/>
      <c r="V6" s="1"/>
      <c r="W6" s="1"/>
      <c r="X6" s="1"/>
      <c r="Y6" s="1"/>
      <c r="Z6" s="1"/>
    </row>
    <row r="7" ht="15.75" customHeight="1">
      <c r="A7" s="113" t="s">
        <v>75</v>
      </c>
      <c r="B7" s="114">
        <v>30000.0</v>
      </c>
      <c r="C7" s="115">
        <v>2.0</v>
      </c>
      <c r="D7" s="115">
        <v>2.0</v>
      </c>
      <c r="E7" s="115">
        <v>2.0</v>
      </c>
      <c r="F7" s="115">
        <v>2.0</v>
      </c>
      <c r="G7" s="115">
        <v>2.0</v>
      </c>
      <c r="H7" s="115">
        <v>2.0</v>
      </c>
      <c r="I7" s="115">
        <v>2.0</v>
      </c>
      <c r="J7" s="115">
        <v>2.0</v>
      </c>
      <c r="K7" s="115">
        <v>2.0</v>
      </c>
      <c r="L7" s="115">
        <v>2.0</v>
      </c>
      <c r="M7" s="115">
        <v>2.0</v>
      </c>
      <c r="N7" s="115">
        <v>2.0</v>
      </c>
      <c r="O7" s="116">
        <v>0.1</v>
      </c>
      <c r="P7" s="1"/>
      <c r="Q7" s="117"/>
      <c r="R7" s="117"/>
      <c r="S7" s="117"/>
      <c r="T7" s="1"/>
      <c r="U7" s="22"/>
      <c r="V7" s="22"/>
      <c r="W7" s="118"/>
      <c r="X7" s="118"/>
      <c r="Y7" s="86"/>
      <c r="Z7" s="1"/>
    </row>
    <row r="8" ht="15.75" customHeight="1">
      <c r="A8" s="113" t="s">
        <v>76</v>
      </c>
      <c r="B8" s="114">
        <v>50000.0</v>
      </c>
      <c r="C8" s="115">
        <v>1.0</v>
      </c>
      <c r="D8" s="115">
        <v>1.0</v>
      </c>
      <c r="E8" s="115">
        <v>1.0</v>
      </c>
      <c r="F8" s="115">
        <v>1.0</v>
      </c>
      <c r="G8" s="115">
        <v>1.0</v>
      </c>
      <c r="H8" s="115">
        <v>1.0</v>
      </c>
      <c r="I8" s="115">
        <v>1.0</v>
      </c>
      <c r="J8" s="115">
        <v>1.0</v>
      </c>
      <c r="K8" s="115">
        <v>1.0</v>
      </c>
      <c r="L8" s="115">
        <v>1.0</v>
      </c>
      <c r="M8" s="115">
        <v>1.0</v>
      </c>
      <c r="N8" s="115">
        <v>1.0</v>
      </c>
      <c r="O8" s="116">
        <v>0.5</v>
      </c>
      <c r="P8" s="1"/>
      <c r="Q8" s="1"/>
      <c r="R8" s="1"/>
      <c r="S8" s="1"/>
      <c r="T8" s="1"/>
      <c r="U8" s="22"/>
      <c r="V8" s="22"/>
      <c r="W8" s="118"/>
      <c r="X8" s="118"/>
      <c r="Y8" s="86"/>
      <c r="Z8" s="1"/>
    </row>
    <row r="9" ht="15.75" customHeight="1">
      <c r="A9" s="119" t="s">
        <v>24</v>
      </c>
      <c r="B9" s="120"/>
      <c r="C9" s="121">
        <f t="shared" ref="C9:N9" si="1">SUM(C3:C8)</f>
        <v>13</v>
      </c>
      <c r="D9" s="121">
        <f t="shared" si="1"/>
        <v>13</v>
      </c>
      <c r="E9" s="121">
        <f t="shared" si="1"/>
        <v>13</v>
      </c>
      <c r="F9" s="121">
        <f t="shared" si="1"/>
        <v>13</v>
      </c>
      <c r="G9" s="121">
        <f t="shared" si="1"/>
        <v>13</v>
      </c>
      <c r="H9" s="121">
        <f t="shared" si="1"/>
        <v>13</v>
      </c>
      <c r="I9" s="121">
        <f t="shared" si="1"/>
        <v>13</v>
      </c>
      <c r="J9" s="121">
        <f t="shared" si="1"/>
        <v>13</v>
      </c>
      <c r="K9" s="121">
        <f t="shared" si="1"/>
        <v>13</v>
      </c>
      <c r="L9" s="121">
        <f t="shared" si="1"/>
        <v>13</v>
      </c>
      <c r="M9" s="121">
        <f t="shared" si="1"/>
        <v>13</v>
      </c>
      <c r="N9" s="121">
        <f t="shared" si="1"/>
        <v>13</v>
      </c>
      <c r="O9" s="122"/>
      <c r="P9" s="1"/>
      <c r="Q9" s="1"/>
      <c r="R9" s="1"/>
      <c r="S9" s="1"/>
      <c r="T9" s="1"/>
      <c r="U9" s="1"/>
      <c r="V9" s="1"/>
      <c r="W9" s="1"/>
      <c r="X9" s="1"/>
      <c r="Y9" s="1"/>
      <c r="Z9" s="1"/>
    </row>
    <row r="10" ht="15.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ht="15.75" customHeight="1">
      <c r="A11" s="1"/>
      <c r="B11" s="1"/>
      <c r="C11" s="1"/>
      <c r="D11" s="1"/>
      <c r="E11" s="22"/>
      <c r="F11" s="1"/>
      <c r="G11" s="1"/>
      <c r="H11" s="1"/>
      <c r="I11" s="1"/>
      <c r="J11" s="1"/>
      <c r="K11" s="1"/>
      <c r="L11" s="1"/>
      <c r="M11" s="1"/>
      <c r="N11" s="1"/>
      <c r="O11" s="1"/>
      <c r="P11" s="1"/>
      <c r="Q11" s="1"/>
      <c r="R11" s="1"/>
      <c r="S11" s="1"/>
      <c r="T11" s="1"/>
      <c r="U11" s="1"/>
      <c r="V11" s="1"/>
      <c r="W11" s="1"/>
      <c r="X11" s="1"/>
      <c r="Y11" s="1"/>
      <c r="Z11" s="1"/>
    </row>
    <row r="12" ht="15.75" customHeight="1">
      <c r="A12" s="109" t="s">
        <v>68</v>
      </c>
      <c r="B12" s="110" t="s">
        <v>77</v>
      </c>
      <c r="C12" s="111" t="str">
        <f t="shared" ref="C12:N12" si="2">C2</f>
        <v>Jan</v>
      </c>
      <c r="D12" s="111" t="str">
        <f t="shared" si="2"/>
        <v>Feb</v>
      </c>
      <c r="E12" s="111" t="str">
        <f t="shared" si="2"/>
        <v>Mar</v>
      </c>
      <c r="F12" s="111" t="str">
        <f t="shared" si="2"/>
        <v>Apr</v>
      </c>
      <c r="G12" s="111" t="str">
        <f t="shared" si="2"/>
        <v>May</v>
      </c>
      <c r="H12" s="111" t="str">
        <f t="shared" si="2"/>
        <v>Jun</v>
      </c>
      <c r="I12" s="111" t="str">
        <f t="shared" si="2"/>
        <v>Jul</v>
      </c>
      <c r="J12" s="111" t="str">
        <f t="shared" si="2"/>
        <v>Aug</v>
      </c>
      <c r="K12" s="111" t="str">
        <f t="shared" si="2"/>
        <v>Sep</v>
      </c>
      <c r="L12" s="111" t="str">
        <f t="shared" si="2"/>
        <v>Oct</v>
      </c>
      <c r="M12" s="111" t="str">
        <f t="shared" si="2"/>
        <v>Nov</v>
      </c>
      <c r="N12" s="123" t="str">
        <f t="shared" si="2"/>
        <v>Dec</v>
      </c>
      <c r="O12" s="1"/>
      <c r="P12" s="13"/>
      <c r="Q12" s="13"/>
      <c r="R12" s="13"/>
      <c r="S12" s="13"/>
      <c r="T12" s="1"/>
      <c r="U12" s="1"/>
      <c r="V12" s="1"/>
      <c r="W12" s="1"/>
      <c r="X12" s="1"/>
      <c r="Y12" s="1"/>
      <c r="Z12" s="1"/>
    </row>
    <row r="13" ht="15.75" customHeight="1">
      <c r="A13" s="103" t="str">
        <f t="shared" ref="A13:A18" si="4">A3</f>
        <v>GM</v>
      </c>
      <c r="B13" s="124" t="s">
        <v>78</v>
      </c>
      <c r="C13" s="86">
        <f t="shared" ref="C13:N13" si="3">C3*($B3/12)</f>
        <v>7500</v>
      </c>
      <c r="D13" s="86">
        <f t="shared" si="3"/>
        <v>7500</v>
      </c>
      <c r="E13" s="86">
        <f t="shared" si="3"/>
        <v>7500</v>
      </c>
      <c r="F13" s="86">
        <f t="shared" si="3"/>
        <v>7500</v>
      </c>
      <c r="G13" s="86">
        <f t="shared" si="3"/>
        <v>7500</v>
      </c>
      <c r="H13" s="86">
        <f t="shared" si="3"/>
        <v>7500</v>
      </c>
      <c r="I13" s="86">
        <f t="shared" si="3"/>
        <v>7500</v>
      </c>
      <c r="J13" s="86">
        <f t="shared" si="3"/>
        <v>7500</v>
      </c>
      <c r="K13" s="86">
        <f t="shared" si="3"/>
        <v>7500</v>
      </c>
      <c r="L13" s="86">
        <f t="shared" si="3"/>
        <v>7500</v>
      </c>
      <c r="M13" s="86">
        <f t="shared" si="3"/>
        <v>7500</v>
      </c>
      <c r="N13" s="87">
        <f t="shared" si="3"/>
        <v>7500</v>
      </c>
      <c r="O13" s="1"/>
      <c r="P13" s="1"/>
      <c r="Q13" s="1"/>
      <c r="R13" s="1"/>
      <c r="S13" s="1"/>
      <c r="T13" s="1"/>
      <c r="U13" s="1"/>
      <c r="V13" s="40"/>
      <c r="W13" s="1"/>
      <c r="X13" s="1"/>
      <c r="Y13" s="1"/>
      <c r="Z13" s="1"/>
    </row>
    <row r="14" ht="15.75" customHeight="1">
      <c r="A14" s="103" t="str">
        <f t="shared" si="4"/>
        <v>Parts Manager</v>
      </c>
      <c r="B14" s="124" t="s">
        <v>78</v>
      </c>
      <c r="C14" s="86">
        <f t="shared" ref="C14:N14" si="5">C4*($B4/12)</f>
        <v>6666.666667</v>
      </c>
      <c r="D14" s="86">
        <f t="shared" si="5"/>
        <v>6666.666667</v>
      </c>
      <c r="E14" s="86">
        <f t="shared" si="5"/>
        <v>6666.666667</v>
      </c>
      <c r="F14" s="86">
        <f t="shared" si="5"/>
        <v>6666.666667</v>
      </c>
      <c r="G14" s="86">
        <f t="shared" si="5"/>
        <v>6666.666667</v>
      </c>
      <c r="H14" s="86">
        <f t="shared" si="5"/>
        <v>6666.666667</v>
      </c>
      <c r="I14" s="86">
        <f t="shared" si="5"/>
        <v>6666.666667</v>
      </c>
      <c r="J14" s="86">
        <f t="shared" si="5"/>
        <v>6666.666667</v>
      </c>
      <c r="K14" s="86">
        <f t="shared" si="5"/>
        <v>6666.666667</v>
      </c>
      <c r="L14" s="86">
        <f t="shared" si="5"/>
        <v>6666.666667</v>
      </c>
      <c r="M14" s="86">
        <f t="shared" si="5"/>
        <v>6666.666667</v>
      </c>
      <c r="N14" s="87">
        <f t="shared" si="5"/>
        <v>6666.666667</v>
      </c>
      <c r="O14" s="1"/>
      <c r="P14" s="1"/>
      <c r="Q14" s="1"/>
      <c r="R14" s="1"/>
      <c r="S14" s="1"/>
      <c r="T14" s="1"/>
      <c r="U14" s="1"/>
      <c r="V14" s="40"/>
      <c r="W14" s="1"/>
      <c r="X14" s="1"/>
      <c r="Y14" s="1"/>
      <c r="Z14" s="1"/>
    </row>
    <row r="15" ht="15.75" customHeight="1">
      <c r="A15" s="103" t="str">
        <f t="shared" si="4"/>
        <v>Service Manager</v>
      </c>
      <c r="B15" s="124" t="s">
        <v>78</v>
      </c>
      <c r="C15" s="86">
        <f t="shared" ref="C15:N15" si="6">C5*($B5/12)</f>
        <v>6250</v>
      </c>
      <c r="D15" s="86">
        <f t="shared" si="6"/>
        <v>6250</v>
      </c>
      <c r="E15" s="86">
        <f t="shared" si="6"/>
        <v>6250</v>
      </c>
      <c r="F15" s="86">
        <f t="shared" si="6"/>
        <v>6250</v>
      </c>
      <c r="G15" s="86">
        <f t="shared" si="6"/>
        <v>6250</v>
      </c>
      <c r="H15" s="86">
        <f t="shared" si="6"/>
        <v>6250</v>
      </c>
      <c r="I15" s="86">
        <f t="shared" si="6"/>
        <v>6250</v>
      </c>
      <c r="J15" s="86">
        <f t="shared" si="6"/>
        <v>6250</v>
      </c>
      <c r="K15" s="86">
        <f t="shared" si="6"/>
        <v>6250</v>
      </c>
      <c r="L15" s="86">
        <f t="shared" si="6"/>
        <v>6250</v>
      </c>
      <c r="M15" s="86">
        <f t="shared" si="6"/>
        <v>6250</v>
      </c>
      <c r="N15" s="87">
        <f t="shared" si="6"/>
        <v>6250</v>
      </c>
      <c r="O15" s="1"/>
      <c r="P15" s="1"/>
      <c r="Q15" s="1"/>
      <c r="R15" s="1"/>
      <c r="S15" s="1"/>
      <c r="T15" s="1"/>
      <c r="U15" s="1"/>
      <c r="V15" s="1"/>
      <c r="W15" s="1"/>
      <c r="X15" s="1"/>
      <c r="Y15" s="1"/>
      <c r="Z15" s="1"/>
    </row>
    <row r="16" ht="15.75" customHeight="1">
      <c r="A16" s="103" t="str">
        <f t="shared" si="4"/>
        <v>Technician</v>
      </c>
      <c r="B16" s="124" t="s">
        <v>79</v>
      </c>
      <c r="C16" s="86">
        <f t="shared" ref="C16:N16" si="7">C6*($B6/12)</f>
        <v>35000</v>
      </c>
      <c r="D16" s="86">
        <f t="shared" si="7"/>
        <v>35000</v>
      </c>
      <c r="E16" s="86">
        <f t="shared" si="7"/>
        <v>35000</v>
      </c>
      <c r="F16" s="86">
        <f t="shared" si="7"/>
        <v>35000</v>
      </c>
      <c r="G16" s="86">
        <f t="shared" si="7"/>
        <v>35000</v>
      </c>
      <c r="H16" s="86">
        <f t="shared" si="7"/>
        <v>35000</v>
      </c>
      <c r="I16" s="86">
        <f t="shared" si="7"/>
        <v>35000</v>
      </c>
      <c r="J16" s="86">
        <f t="shared" si="7"/>
        <v>35000</v>
      </c>
      <c r="K16" s="86">
        <f t="shared" si="7"/>
        <v>35000</v>
      </c>
      <c r="L16" s="86">
        <f t="shared" si="7"/>
        <v>35000</v>
      </c>
      <c r="M16" s="86">
        <f t="shared" si="7"/>
        <v>35000</v>
      </c>
      <c r="N16" s="87">
        <f t="shared" si="7"/>
        <v>35000</v>
      </c>
      <c r="O16" s="1"/>
      <c r="P16" s="1"/>
      <c r="Q16" s="22"/>
      <c r="R16" s="117"/>
      <c r="S16" s="117"/>
      <c r="T16" s="1"/>
      <c r="U16" s="1"/>
      <c r="V16" s="1"/>
      <c r="W16" s="1"/>
      <c r="X16" s="1"/>
      <c r="Y16" s="1"/>
      <c r="Z16" s="1"/>
    </row>
    <row r="17" ht="15.75" customHeight="1">
      <c r="A17" s="103" t="str">
        <f t="shared" si="4"/>
        <v>Parts Runner</v>
      </c>
      <c r="B17" s="124" t="s">
        <v>79</v>
      </c>
      <c r="C17" s="86">
        <f t="shared" ref="C17:N17" si="8">C7*($B7/12)</f>
        <v>5000</v>
      </c>
      <c r="D17" s="86">
        <f t="shared" si="8"/>
        <v>5000</v>
      </c>
      <c r="E17" s="86">
        <f t="shared" si="8"/>
        <v>5000</v>
      </c>
      <c r="F17" s="86">
        <f t="shared" si="8"/>
        <v>5000</v>
      </c>
      <c r="G17" s="86">
        <f t="shared" si="8"/>
        <v>5000</v>
      </c>
      <c r="H17" s="86">
        <f t="shared" si="8"/>
        <v>5000</v>
      </c>
      <c r="I17" s="86">
        <f t="shared" si="8"/>
        <v>5000</v>
      </c>
      <c r="J17" s="86">
        <f t="shared" si="8"/>
        <v>5000</v>
      </c>
      <c r="K17" s="86">
        <f t="shared" si="8"/>
        <v>5000</v>
      </c>
      <c r="L17" s="86">
        <f t="shared" si="8"/>
        <v>5000</v>
      </c>
      <c r="M17" s="86">
        <f t="shared" si="8"/>
        <v>5000</v>
      </c>
      <c r="N17" s="87">
        <f t="shared" si="8"/>
        <v>5000</v>
      </c>
      <c r="O17" s="1"/>
      <c r="P17" s="1"/>
      <c r="Q17" s="22"/>
      <c r="R17" s="117"/>
      <c r="S17" s="117"/>
      <c r="T17" s="1"/>
      <c r="U17" s="22"/>
      <c r="V17" s="22"/>
      <c r="W17" s="118"/>
      <c r="X17" s="118"/>
      <c r="Y17" s="86"/>
      <c r="Z17" s="1"/>
    </row>
    <row r="18" ht="15.75" customHeight="1">
      <c r="A18" s="103" t="str">
        <f t="shared" si="4"/>
        <v>Office Manager</v>
      </c>
      <c r="B18" s="124" t="s">
        <v>78</v>
      </c>
      <c r="C18" s="86">
        <f t="shared" ref="C18:N18" si="9">C8*($B8/12)</f>
        <v>4166.666667</v>
      </c>
      <c r="D18" s="86">
        <f t="shared" si="9"/>
        <v>4166.666667</v>
      </c>
      <c r="E18" s="86">
        <f t="shared" si="9"/>
        <v>4166.666667</v>
      </c>
      <c r="F18" s="86">
        <f t="shared" si="9"/>
        <v>4166.666667</v>
      </c>
      <c r="G18" s="86">
        <f t="shared" si="9"/>
        <v>4166.666667</v>
      </c>
      <c r="H18" s="86">
        <f t="shared" si="9"/>
        <v>4166.666667</v>
      </c>
      <c r="I18" s="86">
        <f t="shared" si="9"/>
        <v>4166.666667</v>
      </c>
      <c r="J18" s="86">
        <f t="shared" si="9"/>
        <v>4166.666667</v>
      </c>
      <c r="K18" s="86">
        <f t="shared" si="9"/>
        <v>4166.666667</v>
      </c>
      <c r="L18" s="86">
        <f t="shared" si="9"/>
        <v>4166.666667</v>
      </c>
      <c r="M18" s="86">
        <f t="shared" si="9"/>
        <v>4166.666667</v>
      </c>
      <c r="N18" s="87">
        <f t="shared" si="9"/>
        <v>4166.666667</v>
      </c>
      <c r="O18" s="1"/>
      <c r="P18" s="1"/>
      <c r="Q18" s="1"/>
      <c r="R18" s="1"/>
      <c r="S18" s="1"/>
      <c r="T18" s="1"/>
      <c r="U18" s="22"/>
      <c r="V18" s="22"/>
      <c r="W18" s="118"/>
      <c r="X18" s="118"/>
      <c r="Y18" s="86"/>
      <c r="Z18" s="1"/>
    </row>
    <row r="19" ht="15.75" customHeight="1">
      <c r="A19" s="125"/>
      <c r="B19" s="1"/>
      <c r="C19" s="126">
        <f t="shared" ref="C19:N19" si="10">SUM(C13:C18)</f>
        <v>64583.33333</v>
      </c>
      <c r="D19" s="126">
        <f t="shared" si="10"/>
        <v>64583.33333</v>
      </c>
      <c r="E19" s="126">
        <f t="shared" si="10"/>
        <v>64583.33333</v>
      </c>
      <c r="F19" s="126">
        <f t="shared" si="10"/>
        <v>64583.33333</v>
      </c>
      <c r="G19" s="126">
        <f t="shared" si="10"/>
        <v>64583.33333</v>
      </c>
      <c r="H19" s="126">
        <f t="shared" si="10"/>
        <v>64583.33333</v>
      </c>
      <c r="I19" s="126">
        <f t="shared" si="10"/>
        <v>64583.33333</v>
      </c>
      <c r="J19" s="126">
        <f t="shared" si="10"/>
        <v>64583.33333</v>
      </c>
      <c r="K19" s="126">
        <f t="shared" si="10"/>
        <v>64583.33333</v>
      </c>
      <c r="L19" s="126">
        <f t="shared" si="10"/>
        <v>64583.33333</v>
      </c>
      <c r="M19" s="126">
        <f t="shared" si="10"/>
        <v>64583.33333</v>
      </c>
      <c r="N19" s="127">
        <f t="shared" si="10"/>
        <v>64583.33333</v>
      </c>
      <c r="O19" s="1"/>
      <c r="P19" s="1"/>
      <c r="Q19" s="1"/>
      <c r="R19" s="1"/>
      <c r="S19" s="1"/>
      <c r="T19" s="1"/>
      <c r="U19" s="1"/>
      <c r="V19" s="1"/>
      <c r="W19" s="1"/>
      <c r="X19" s="1"/>
      <c r="Y19" s="1"/>
      <c r="Z19" s="1"/>
    </row>
    <row r="20" ht="15.75" customHeight="1">
      <c r="A20" s="125"/>
      <c r="B20" s="1"/>
      <c r="C20" s="1"/>
      <c r="D20" s="1"/>
      <c r="E20" s="1"/>
      <c r="F20" s="1"/>
      <c r="G20" s="1"/>
      <c r="H20" s="1"/>
      <c r="I20" s="1"/>
      <c r="J20" s="1"/>
      <c r="K20" s="1"/>
      <c r="L20" s="1"/>
      <c r="M20" s="1"/>
      <c r="N20" s="23"/>
      <c r="O20" s="1"/>
      <c r="P20" s="1"/>
      <c r="Q20" s="1"/>
      <c r="R20" s="1"/>
      <c r="S20" s="1"/>
      <c r="T20" s="1"/>
      <c r="U20" s="1"/>
      <c r="V20" s="1"/>
      <c r="W20" s="1"/>
      <c r="X20" s="1"/>
      <c r="Y20" s="1"/>
      <c r="Z20" s="1"/>
    </row>
    <row r="21" ht="15.75" customHeight="1">
      <c r="A21" s="125"/>
      <c r="B21" s="1"/>
      <c r="C21" s="22"/>
      <c r="D21" s="22"/>
      <c r="E21" s="22"/>
      <c r="F21" s="22"/>
      <c r="G21" s="22"/>
      <c r="H21" s="1"/>
      <c r="I21" s="1"/>
      <c r="J21" s="1"/>
      <c r="K21" s="1"/>
      <c r="L21" s="1"/>
      <c r="M21" s="1"/>
      <c r="N21" s="23"/>
      <c r="O21" s="1"/>
      <c r="P21" s="1"/>
      <c r="Q21" s="1"/>
      <c r="R21" s="1"/>
      <c r="S21" s="1"/>
      <c r="T21" s="1"/>
      <c r="U21" s="1"/>
      <c r="V21" s="1"/>
      <c r="W21" s="1"/>
      <c r="X21" s="1"/>
      <c r="Y21" s="1"/>
      <c r="Z21" s="1"/>
    </row>
    <row r="22" ht="15.75" customHeight="1">
      <c r="A22" s="125"/>
      <c r="B22" s="32" t="s">
        <v>79</v>
      </c>
      <c r="C22" s="86">
        <f t="shared" ref="C22:N22" si="11">SUMIF($B$13:$B$18,$B22,C$13:C$18)</f>
        <v>40000</v>
      </c>
      <c r="D22" s="86">
        <f t="shared" si="11"/>
        <v>40000</v>
      </c>
      <c r="E22" s="86">
        <f t="shared" si="11"/>
        <v>40000</v>
      </c>
      <c r="F22" s="86">
        <f t="shared" si="11"/>
        <v>40000</v>
      </c>
      <c r="G22" s="86">
        <f t="shared" si="11"/>
        <v>40000</v>
      </c>
      <c r="H22" s="86">
        <f t="shared" si="11"/>
        <v>40000</v>
      </c>
      <c r="I22" s="86">
        <f t="shared" si="11"/>
        <v>40000</v>
      </c>
      <c r="J22" s="86">
        <f t="shared" si="11"/>
        <v>40000</v>
      </c>
      <c r="K22" s="86">
        <f t="shared" si="11"/>
        <v>40000</v>
      </c>
      <c r="L22" s="86">
        <f t="shared" si="11"/>
        <v>40000</v>
      </c>
      <c r="M22" s="86">
        <f t="shared" si="11"/>
        <v>40000</v>
      </c>
      <c r="N22" s="87">
        <f t="shared" si="11"/>
        <v>40000</v>
      </c>
      <c r="O22" s="1"/>
      <c r="P22" s="1"/>
      <c r="Q22" s="1"/>
      <c r="R22" s="1"/>
      <c r="S22" s="1"/>
      <c r="T22" s="1"/>
      <c r="U22" s="1"/>
      <c r="V22" s="1"/>
      <c r="W22" s="1"/>
      <c r="X22" s="1"/>
      <c r="Y22" s="1"/>
      <c r="Z22" s="1"/>
    </row>
    <row r="23" ht="15.75" customHeight="1">
      <c r="A23" s="125"/>
      <c r="B23" s="32" t="s">
        <v>78</v>
      </c>
      <c r="C23" s="86">
        <f t="shared" ref="C23:N23" si="12">SUMIF($B$13:$B$18,$B23,C$13:C$18)</f>
        <v>24583.33333</v>
      </c>
      <c r="D23" s="86">
        <f t="shared" si="12"/>
        <v>24583.33333</v>
      </c>
      <c r="E23" s="86">
        <f t="shared" si="12"/>
        <v>24583.33333</v>
      </c>
      <c r="F23" s="86">
        <f t="shared" si="12"/>
        <v>24583.33333</v>
      </c>
      <c r="G23" s="86">
        <f t="shared" si="12"/>
        <v>24583.33333</v>
      </c>
      <c r="H23" s="86">
        <f t="shared" si="12"/>
        <v>24583.33333</v>
      </c>
      <c r="I23" s="86">
        <f t="shared" si="12"/>
        <v>24583.33333</v>
      </c>
      <c r="J23" s="86">
        <f t="shared" si="12"/>
        <v>24583.33333</v>
      </c>
      <c r="K23" s="86">
        <f t="shared" si="12"/>
        <v>24583.33333</v>
      </c>
      <c r="L23" s="86">
        <f t="shared" si="12"/>
        <v>24583.33333</v>
      </c>
      <c r="M23" s="86">
        <f t="shared" si="12"/>
        <v>24583.33333</v>
      </c>
      <c r="N23" s="87">
        <f t="shared" si="12"/>
        <v>24583.33333</v>
      </c>
      <c r="O23" s="1"/>
      <c r="P23" s="1"/>
      <c r="Q23" s="1"/>
      <c r="R23" s="1"/>
      <c r="S23" s="1"/>
      <c r="T23" s="1"/>
      <c r="U23" s="1"/>
      <c r="V23" s="1"/>
      <c r="W23" s="1"/>
      <c r="X23" s="1"/>
      <c r="Y23" s="1"/>
      <c r="Z23" s="1"/>
    </row>
    <row r="24" ht="15.75" customHeight="1">
      <c r="A24" s="128"/>
      <c r="B24" s="110" t="s">
        <v>24</v>
      </c>
      <c r="C24" s="129">
        <f t="shared" ref="C24:N24" si="13">SUM(C22:C23)</f>
        <v>64583.33333</v>
      </c>
      <c r="D24" s="129">
        <f t="shared" si="13"/>
        <v>64583.33333</v>
      </c>
      <c r="E24" s="129">
        <f t="shared" si="13"/>
        <v>64583.33333</v>
      </c>
      <c r="F24" s="129">
        <f t="shared" si="13"/>
        <v>64583.33333</v>
      </c>
      <c r="G24" s="129">
        <f t="shared" si="13"/>
        <v>64583.33333</v>
      </c>
      <c r="H24" s="129">
        <f t="shared" si="13"/>
        <v>64583.33333</v>
      </c>
      <c r="I24" s="129">
        <f t="shared" si="13"/>
        <v>64583.33333</v>
      </c>
      <c r="J24" s="129">
        <f t="shared" si="13"/>
        <v>64583.33333</v>
      </c>
      <c r="K24" s="129">
        <f t="shared" si="13"/>
        <v>64583.33333</v>
      </c>
      <c r="L24" s="129">
        <f t="shared" si="13"/>
        <v>64583.33333</v>
      </c>
      <c r="M24" s="129">
        <f t="shared" si="13"/>
        <v>64583.33333</v>
      </c>
      <c r="N24" s="130">
        <f t="shared" si="13"/>
        <v>64583.33333</v>
      </c>
      <c r="O24" s="1"/>
      <c r="P24" s="1"/>
      <c r="Q24" s="1"/>
      <c r="R24" s="1"/>
      <c r="S24" s="1"/>
      <c r="T24" s="1"/>
      <c r="U24" s="1"/>
      <c r="V24" s="1"/>
      <c r="W24" s="1"/>
      <c r="X24" s="1"/>
      <c r="Y24" s="1"/>
      <c r="Z24" s="1"/>
    </row>
    <row r="25" ht="15.75" customHeight="1">
      <c r="A25" s="1"/>
      <c r="B25" s="1"/>
      <c r="C25" s="22"/>
      <c r="D25" s="22"/>
      <c r="E25" s="22"/>
      <c r="F25" s="22"/>
      <c r="G25" s="22"/>
      <c r="H25" s="22"/>
      <c r="I25" s="22"/>
      <c r="J25" s="22"/>
      <c r="K25" s="22"/>
      <c r="L25" s="22"/>
      <c r="M25" s="22"/>
      <c r="N25" s="22"/>
      <c r="O25" s="1"/>
      <c r="P25" s="22"/>
      <c r="Q25" s="22"/>
      <c r="R25" s="1"/>
      <c r="S25" s="1"/>
      <c r="T25" s="1"/>
      <c r="U25" s="1"/>
      <c r="V25" s="1"/>
      <c r="W25" s="1"/>
      <c r="X25" s="1"/>
      <c r="Y25" s="1"/>
      <c r="Z25" s="1"/>
    </row>
    <row r="26" ht="15.75" customHeight="1">
      <c r="A26" s="109" t="s">
        <v>80</v>
      </c>
      <c r="B26" s="110" t="s">
        <v>81</v>
      </c>
      <c r="C26" s="111" t="str">
        <f t="shared" ref="C26:N26" si="14">C2</f>
        <v>Jan</v>
      </c>
      <c r="D26" s="111" t="str">
        <f t="shared" si="14"/>
        <v>Feb</v>
      </c>
      <c r="E26" s="111" t="str">
        <f t="shared" si="14"/>
        <v>Mar</v>
      </c>
      <c r="F26" s="111" t="str">
        <f t="shared" si="14"/>
        <v>Apr</v>
      </c>
      <c r="G26" s="111" t="str">
        <f t="shared" si="14"/>
        <v>May</v>
      </c>
      <c r="H26" s="111" t="str">
        <f t="shared" si="14"/>
        <v>Jun</v>
      </c>
      <c r="I26" s="111" t="str">
        <f t="shared" si="14"/>
        <v>Jul</v>
      </c>
      <c r="J26" s="111" t="str">
        <f t="shared" si="14"/>
        <v>Aug</v>
      </c>
      <c r="K26" s="111" t="str">
        <f t="shared" si="14"/>
        <v>Sep</v>
      </c>
      <c r="L26" s="111" t="str">
        <f t="shared" si="14"/>
        <v>Oct</v>
      </c>
      <c r="M26" s="111" t="str">
        <f t="shared" si="14"/>
        <v>Nov</v>
      </c>
      <c r="N26" s="123" t="str">
        <f t="shared" si="14"/>
        <v>Dec</v>
      </c>
      <c r="O26" s="1"/>
      <c r="P26" s="22"/>
      <c r="Q26" s="22"/>
      <c r="R26" s="1"/>
      <c r="S26" s="1"/>
      <c r="T26" s="1"/>
      <c r="U26" s="1"/>
      <c r="V26" s="1"/>
      <c r="W26" s="1"/>
      <c r="X26" s="1"/>
      <c r="Y26" s="1"/>
      <c r="Z26" s="1"/>
    </row>
    <row r="27" ht="15.75" customHeight="1">
      <c r="A27" s="103" t="str">
        <f t="shared" ref="A27:A32" si="15">A3</f>
        <v>GM</v>
      </c>
      <c r="B27" s="32" t="str">
        <f t="shared" ref="B27:B29" si="16">B13</f>
        <v>OPEX</v>
      </c>
      <c r="C27" s="131">
        <f>'Profit and Loss Budget'!C$44*$O3*C3</f>
        <v>903</v>
      </c>
      <c r="D27" s="131">
        <f>'Profit and Loss Budget'!D$44*$O3*D3</f>
        <v>903</v>
      </c>
      <c r="E27" s="131">
        <f>'Profit and Loss Budget'!E$44*$O3*E3</f>
        <v>903</v>
      </c>
      <c r="F27" s="131">
        <f>'Profit and Loss Budget'!F$44*$O3*F3</f>
        <v>903</v>
      </c>
      <c r="G27" s="131">
        <f>'Profit and Loss Budget'!G$44*$O3*G3</f>
        <v>903</v>
      </c>
      <c r="H27" s="131">
        <f>'Profit and Loss Budget'!H$44*$O3*H3</f>
        <v>903</v>
      </c>
      <c r="I27" s="131">
        <f>'Profit and Loss Budget'!I$44*$O3*I3</f>
        <v>903</v>
      </c>
      <c r="J27" s="131">
        <f>'Profit and Loss Budget'!J$44*$O3*J3</f>
        <v>903</v>
      </c>
      <c r="K27" s="131">
        <f>'Profit and Loss Budget'!K$44*$O3*K3</f>
        <v>903</v>
      </c>
      <c r="L27" s="131">
        <f>'Profit and Loss Budget'!L$44*$O3*L3</f>
        <v>903</v>
      </c>
      <c r="M27" s="131">
        <f>'Profit and Loss Budget'!M$44*$O3*M3</f>
        <v>903</v>
      </c>
      <c r="N27" s="132">
        <f>'Profit and Loss Budget'!N$44*$O3*N3</f>
        <v>903</v>
      </c>
      <c r="O27" s="1"/>
      <c r="P27" s="22"/>
      <c r="Q27" s="22"/>
      <c r="R27" s="1"/>
      <c r="S27" s="1"/>
      <c r="T27" s="1"/>
      <c r="U27" s="1"/>
      <c r="V27" s="1"/>
      <c r="W27" s="1"/>
      <c r="X27" s="1"/>
      <c r="Y27" s="1"/>
      <c r="Z27" s="1"/>
    </row>
    <row r="28" ht="15.75" customHeight="1">
      <c r="A28" s="103" t="str">
        <f t="shared" si="15"/>
        <v>Parts Manager</v>
      </c>
      <c r="B28" s="32" t="str">
        <f t="shared" si="16"/>
        <v>OPEX</v>
      </c>
      <c r="C28" s="131">
        <f>'Profit and Loss Budget'!C$44*$O4*C4</f>
        <v>602</v>
      </c>
      <c r="D28" s="131">
        <f>'Profit and Loss Budget'!D$44*$O4*D4</f>
        <v>602</v>
      </c>
      <c r="E28" s="131">
        <f>'Profit and Loss Budget'!E$44*$O4*E4</f>
        <v>602</v>
      </c>
      <c r="F28" s="131">
        <f>'Profit and Loss Budget'!F$44*$O4*F4</f>
        <v>602</v>
      </c>
      <c r="G28" s="131">
        <f>'Profit and Loss Budget'!G$44*$O4*G4</f>
        <v>602</v>
      </c>
      <c r="H28" s="131">
        <f>'Profit and Loss Budget'!H$44*$O4*H4</f>
        <v>602</v>
      </c>
      <c r="I28" s="131">
        <f>'Profit and Loss Budget'!I$44*$O4*I4</f>
        <v>602</v>
      </c>
      <c r="J28" s="131">
        <f>'Profit and Loss Budget'!J$44*$O4*J4</f>
        <v>602</v>
      </c>
      <c r="K28" s="131">
        <f>'Profit and Loss Budget'!K$44*$O4*K4</f>
        <v>602</v>
      </c>
      <c r="L28" s="131">
        <f>'Profit and Loss Budget'!L$44*$O4*L4</f>
        <v>602</v>
      </c>
      <c r="M28" s="131">
        <f>'Profit and Loss Budget'!M$44*$O4*M4</f>
        <v>602</v>
      </c>
      <c r="N28" s="132">
        <f>'Profit and Loss Budget'!N$44*$O4*N4</f>
        <v>602</v>
      </c>
      <c r="O28" s="1"/>
      <c r="P28" s="22"/>
      <c r="Q28" s="22"/>
      <c r="R28" s="1"/>
      <c r="S28" s="1"/>
      <c r="T28" s="1"/>
      <c r="U28" s="1"/>
      <c r="V28" s="1"/>
      <c r="W28" s="1"/>
      <c r="X28" s="1"/>
      <c r="Y28" s="1"/>
      <c r="Z28" s="1"/>
    </row>
    <row r="29" ht="15.75" customHeight="1">
      <c r="A29" s="103" t="str">
        <f t="shared" si="15"/>
        <v>Service Manager</v>
      </c>
      <c r="B29" s="32" t="str">
        <f t="shared" si="16"/>
        <v>OPEX</v>
      </c>
      <c r="C29" s="131">
        <f>'Profit and Loss Budget'!C$44*$O5*C5</f>
        <v>602</v>
      </c>
      <c r="D29" s="131">
        <f>'Profit and Loss Budget'!D$44*$O5*D5</f>
        <v>602</v>
      </c>
      <c r="E29" s="131">
        <f>'Profit and Loss Budget'!E$44*$O5*E5</f>
        <v>602</v>
      </c>
      <c r="F29" s="131">
        <f>'Profit and Loss Budget'!F$44*$O5*F5</f>
        <v>602</v>
      </c>
      <c r="G29" s="131">
        <f>'Profit and Loss Budget'!G$44*$O5*G5</f>
        <v>602</v>
      </c>
      <c r="H29" s="131">
        <f>'Profit and Loss Budget'!H$44*$O5*H5</f>
        <v>602</v>
      </c>
      <c r="I29" s="131">
        <f>'Profit and Loss Budget'!I$44*$O5*I5</f>
        <v>602</v>
      </c>
      <c r="J29" s="131">
        <f>'Profit and Loss Budget'!J$44*$O5*J5</f>
        <v>602</v>
      </c>
      <c r="K29" s="131">
        <f>'Profit and Loss Budget'!K$44*$O5*K5</f>
        <v>602</v>
      </c>
      <c r="L29" s="131">
        <f>'Profit and Loss Budget'!L$44*$O5*L5</f>
        <v>602</v>
      </c>
      <c r="M29" s="131">
        <f>'Profit and Loss Budget'!M$44*$O5*M5</f>
        <v>602</v>
      </c>
      <c r="N29" s="132">
        <f>'Profit and Loss Budget'!N$44*$O5*N5</f>
        <v>602</v>
      </c>
      <c r="O29" s="1"/>
      <c r="P29" s="22"/>
      <c r="Q29" s="22"/>
      <c r="R29" s="1"/>
      <c r="S29" s="1"/>
      <c r="T29" s="1"/>
      <c r="U29" s="1"/>
      <c r="V29" s="1"/>
      <c r="W29" s="1"/>
      <c r="X29" s="1"/>
      <c r="Y29" s="1"/>
      <c r="Z29" s="1"/>
    </row>
    <row r="30" ht="15.75" customHeight="1">
      <c r="A30" s="103" t="str">
        <f t="shared" si="15"/>
        <v>Technician</v>
      </c>
      <c r="B30" s="133" t="s">
        <v>79</v>
      </c>
      <c r="C30" s="131">
        <f>'Profit and Loss Budget'!C$44*$O6*C6</f>
        <v>8428</v>
      </c>
      <c r="D30" s="131">
        <f>'Profit and Loss Budget'!D$44*$O6*D6</f>
        <v>8428</v>
      </c>
      <c r="E30" s="131">
        <f>'Profit and Loss Budget'!E$44*$O6*E6</f>
        <v>8428</v>
      </c>
      <c r="F30" s="131">
        <f>'Profit and Loss Budget'!F$44*$O6*F6</f>
        <v>8428</v>
      </c>
      <c r="G30" s="131">
        <f>'Profit and Loss Budget'!G$44*$O6*G6</f>
        <v>8428</v>
      </c>
      <c r="H30" s="131">
        <f>'Profit and Loss Budget'!H$44*$O6*H6</f>
        <v>8428</v>
      </c>
      <c r="I30" s="131">
        <f>'Profit and Loss Budget'!I$44*$O6*I6</f>
        <v>8428</v>
      </c>
      <c r="J30" s="131">
        <f>'Profit and Loss Budget'!J$44*$O6*J6</f>
        <v>8428</v>
      </c>
      <c r="K30" s="131">
        <f>'Profit and Loss Budget'!K$44*$O6*K6</f>
        <v>8428</v>
      </c>
      <c r="L30" s="131">
        <f>'Profit and Loss Budget'!L$44*$O6*L6</f>
        <v>8428</v>
      </c>
      <c r="M30" s="131">
        <f>'Profit and Loss Budget'!M$44*$O6*M6</f>
        <v>8428</v>
      </c>
      <c r="N30" s="132">
        <f>'Profit and Loss Budget'!N$44*$O6*N6</f>
        <v>8428</v>
      </c>
      <c r="O30" s="1"/>
      <c r="P30" s="22"/>
      <c r="Q30" s="22"/>
      <c r="R30" s="1"/>
      <c r="S30" s="1"/>
      <c r="T30" s="1"/>
      <c r="U30" s="1"/>
      <c r="V30" s="1"/>
      <c r="W30" s="1"/>
      <c r="X30" s="1"/>
      <c r="Y30" s="1"/>
      <c r="Z30" s="1"/>
    </row>
    <row r="31" ht="15.75" customHeight="1">
      <c r="A31" s="103" t="str">
        <f t="shared" si="15"/>
        <v>Parts Runner</v>
      </c>
      <c r="B31" s="32" t="str">
        <f t="shared" ref="B31:B32" si="17">B17</f>
        <v>COS</v>
      </c>
      <c r="C31" s="131">
        <f>'Profit and Loss Budget'!C$44*$O7*C7</f>
        <v>240.8</v>
      </c>
      <c r="D31" s="131">
        <f>'Profit and Loss Budget'!D$44*$O7*D7</f>
        <v>240.8</v>
      </c>
      <c r="E31" s="131">
        <f>'Profit and Loss Budget'!E$44*$O7*E7</f>
        <v>240.8</v>
      </c>
      <c r="F31" s="131">
        <f>'Profit and Loss Budget'!F$44*$O7*F7</f>
        <v>240.8</v>
      </c>
      <c r="G31" s="131">
        <f>'Profit and Loss Budget'!G$44*$O7*G7</f>
        <v>240.8</v>
      </c>
      <c r="H31" s="131">
        <f>'Profit and Loss Budget'!H$44*$O7*H7</f>
        <v>240.8</v>
      </c>
      <c r="I31" s="131">
        <f>'Profit and Loss Budget'!I$44*$O7*I7</f>
        <v>240.8</v>
      </c>
      <c r="J31" s="131">
        <f>'Profit and Loss Budget'!J$44*$O7*J7</f>
        <v>240.8</v>
      </c>
      <c r="K31" s="131">
        <f>'Profit and Loss Budget'!K$44*$O7*K7</f>
        <v>240.8</v>
      </c>
      <c r="L31" s="131">
        <f>'Profit and Loss Budget'!L$44*$O7*L7</f>
        <v>240.8</v>
      </c>
      <c r="M31" s="131">
        <f>'Profit and Loss Budget'!M$44*$O7*M7</f>
        <v>240.8</v>
      </c>
      <c r="N31" s="132">
        <f>'Profit and Loss Budget'!N$44*$O7*N7</f>
        <v>240.8</v>
      </c>
      <c r="O31" s="1"/>
      <c r="P31" s="22"/>
      <c r="Q31" s="22"/>
      <c r="R31" s="1"/>
      <c r="S31" s="1"/>
      <c r="T31" s="1"/>
      <c r="U31" s="1"/>
      <c r="V31" s="1"/>
      <c r="W31" s="1"/>
      <c r="X31" s="1"/>
      <c r="Y31" s="1"/>
      <c r="Z31" s="1"/>
    </row>
    <row r="32" ht="15.75" customHeight="1">
      <c r="A32" s="103" t="str">
        <f t="shared" si="15"/>
        <v>Office Manager</v>
      </c>
      <c r="B32" s="32" t="str">
        <f t="shared" si="17"/>
        <v>OPEX</v>
      </c>
      <c r="C32" s="131">
        <f>'Profit and Loss Budget'!C$44*$O8*C8</f>
        <v>602</v>
      </c>
      <c r="D32" s="131">
        <f>'Profit and Loss Budget'!D$44*$O8*D8</f>
        <v>602</v>
      </c>
      <c r="E32" s="131">
        <f>'Profit and Loss Budget'!E$44*$O8*E8</f>
        <v>602</v>
      </c>
      <c r="F32" s="131">
        <f>'Profit and Loss Budget'!F$44*$O8*F8</f>
        <v>602</v>
      </c>
      <c r="G32" s="131">
        <f>'Profit and Loss Budget'!G$44*$O8*G8</f>
        <v>602</v>
      </c>
      <c r="H32" s="131">
        <f>'Profit and Loss Budget'!H$44*$O8*H8</f>
        <v>602</v>
      </c>
      <c r="I32" s="131">
        <f>'Profit and Loss Budget'!I$44*$O8*I8</f>
        <v>602</v>
      </c>
      <c r="J32" s="131">
        <f>'Profit and Loss Budget'!J$44*$O8*J8</f>
        <v>602</v>
      </c>
      <c r="K32" s="131">
        <f>'Profit and Loss Budget'!K$44*$O8*K8</f>
        <v>602</v>
      </c>
      <c r="L32" s="131">
        <f>'Profit and Loss Budget'!L$44*$O8*L8</f>
        <v>602</v>
      </c>
      <c r="M32" s="131">
        <f>'Profit and Loss Budget'!M$44*$O8*M8</f>
        <v>602</v>
      </c>
      <c r="N32" s="132">
        <f>'Profit and Loss Budget'!N$44*$O8*N8</f>
        <v>602</v>
      </c>
      <c r="O32" s="1"/>
      <c r="P32" s="22"/>
      <c r="Q32" s="22"/>
      <c r="R32" s="1"/>
      <c r="S32" s="1"/>
      <c r="T32" s="1"/>
      <c r="U32" s="1"/>
      <c r="V32" s="1"/>
      <c r="W32" s="1"/>
      <c r="X32" s="1"/>
      <c r="Y32" s="1"/>
      <c r="Z32" s="1"/>
    </row>
    <row r="33" ht="15.75" customHeight="1">
      <c r="A33" s="125"/>
      <c r="B33" s="1"/>
      <c r="C33" s="22"/>
      <c r="D33" s="22"/>
      <c r="E33" s="22"/>
      <c r="F33" s="22"/>
      <c r="G33" s="22"/>
      <c r="H33" s="22"/>
      <c r="I33" s="22"/>
      <c r="J33" s="22"/>
      <c r="K33" s="22"/>
      <c r="L33" s="22"/>
      <c r="M33" s="22"/>
      <c r="N33" s="27"/>
      <c r="O33" s="1"/>
      <c r="P33" s="22"/>
      <c r="Q33" s="22"/>
      <c r="R33" s="1"/>
      <c r="S33" s="1"/>
      <c r="T33" s="1"/>
      <c r="U33" s="1"/>
      <c r="V33" s="1"/>
      <c r="W33" s="1"/>
      <c r="X33" s="1"/>
      <c r="Y33" s="1"/>
      <c r="Z33" s="1"/>
    </row>
    <row r="34" ht="15.75" customHeight="1">
      <c r="A34" s="125"/>
      <c r="B34" s="1"/>
      <c r="C34" s="22"/>
      <c r="D34" s="22"/>
      <c r="E34" s="22"/>
      <c r="F34" s="22"/>
      <c r="G34" s="22"/>
      <c r="H34" s="22"/>
      <c r="I34" s="22"/>
      <c r="J34" s="22"/>
      <c r="K34" s="22"/>
      <c r="L34" s="22"/>
      <c r="M34" s="22"/>
      <c r="N34" s="27"/>
      <c r="O34" s="1"/>
      <c r="P34" s="22"/>
      <c r="Q34" s="22"/>
      <c r="R34" s="1"/>
      <c r="S34" s="1"/>
      <c r="T34" s="1"/>
      <c r="U34" s="1"/>
      <c r="V34" s="1"/>
      <c r="W34" s="1"/>
      <c r="X34" s="1"/>
      <c r="Y34" s="1"/>
      <c r="Z34" s="1"/>
    </row>
    <row r="35" ht="15.75" customHeight="1">
      <c r="A35" s="125"/>
      <c r="B35" s="133" t="s">
        <v>79</v>
      </c>
      <c r="C35" s="86">
        <f t="shared" ref="C35:N35" si="18">SUMIF($B$27:$B$32,$B35,C$27:C$32)</f>
        <v>8668.8</v>
      </c>
      <c r="D35" s="86">
        <f t="shared" si="18"/>
        <v>8668.8</v>
      </c>
      <c r="E35" s="86">
        <f t="shared" si="18"/>
        <v>8668.8</v>
      </c>
      <c r="F35" s="86">
        <f t="shared" si="18"/>
        <v>8668.8</v>
      </c>
      <c r="G35" s="86">
        <f t="shared" si="18"/>
        <v>8668.8</v>
      </c>
      <c r="H35" s="86">
        <f t="shared" si="18"/>
        <v>8668.8</v>
      </c>
      <c r="I35" s="86">
        <f t="shared" si="18"/>
        <v>8668.8</v>
      </c>
      <c r="J35" s="86">
        <f t="shared" si="18"/>
        <v>8668.8</v>
      </c>
      <c r="K35" s="86">
        <f t="shared" si="18"/>
        <v>8668.8</v>
      </c>
      <c r="L35" s="86">
        <f t="shared" si="18"/>
        <v>8668.8</v>
      </c>
      <c r="M35" s="86">
        <f t="shared" si="18"/>
        <v>8668.8</v>
      </c>
      <c r="N35" s="87">
        <f t="shared" si="18"/>
        <v>8668.8</v>
      </c>
      <c r="O35" s="1"/>
      <c r="P35" s="1"/>
      <c r="Q35" s="22"/>
      <c r="R35" s="1"/>
      <c r="S35" s="1"/>
      <c r="T35" s="1"/>
      <c r="U35" s="1"/>
      <c r="V35" s="1"/>
      <c r="W35" s="1"/>
      <c r="X35" s="1"/>
      <c r="Y35" s="1"/>
      <c r="Z35" s="1"/>
    </row>
    <row r="36" ht="15.75" customHeight="1">
      <c r="A36" s="125"/>
      <c r="B36" s="32" t="s">
        <v>78</v>
      </c>
      <c r="C36" s="86">
        <f t="shared" ref="C36:N36" si="19">SUMIF($B$27:$B$32,$B36,C$27:C$32)</f>
        <v>2709</v>
      </c>
      <c r="D36" s="86">
        <f t="shared" si="19"/>
        <v>2709</v>
      </c>
      <c r="E36" s="86">
        <f t="shared" si="19"/>
        <v>2709</v>
      </c>
      <c r="F36" s="86">
        <f t="shared" si="19"/>
        <v>2709</v>
      </c>
      <c r="G36" s="86">
        <f t="shared" si="19"/>
        <v>2709</v>
      </c>
      <c r="H36" s="86">
        <f t="shared" si="19"/>
        <v>2709</v>
      </c>
      <c r="I36" s="86">
        <f t="shared" si="19"/>
        <v>2709</v>
      </c>
      <c r="J36" s="86">
        <f t="shared" si="19"/>
        <v>2709</v>
      </c>
      <c r="K36" s="86">
        <f t="shared" si="19"/>
        <v>2709</v>
      </c>
      <c r="L36" s="86">
        <f t="shared" si="19"/>
        <v>2709</v>
      </c>
      <c r="M36" s="86">
        <f t="shared" si="19"/>
        <v>2709</v>
      </c>
      <c r="N36" s="87">
        <f t="shared" si="19"/>
        <v>2709</v>
      </c>
      <c r="O36" s="1"/>
      <c r="P36" s="1"/>
      <c r="Q36" s="22"/>
      <c r="R36" s="1"/>
      <c r="S36" s="1"/>
      <c r="T36" s="1"/>
      <c r="U36" s="1"/>
      <c r="V36" s="1"/>
      <c r="W36" s="1"/>
      <c r="X36" s="1"/>
      <c r="Y36" s="1"/>
      <c r="Z36" s="1"/>
    </row>
    <row r="37" ht="15.75" customHeight="1">
      <c r="A37" s="128"/>
      <c r="B37" s="110" t="s">
        <v>24</v>
      </c>
      <c r="C37" s="129">
        <f t="shared" ref="C37:N37" si="20">SUM(C35:C36)</f>
        <v>11377.8</v>
      </c>
      <c r="D37" s="129">
        <f t="shared" si="20"/>
        <v>11377.8</v>
      </c>
      <c r="E37" s="129">
        <f t="shared" si="20"/>
        <v>11377.8</v>
      </c>
      <c r="F37" s="129">
        <f t="shared" si="20"/>
        <v>11377.8</v>
      </c>
      <c r="G37" s="129">
        <f t="shared" si="20"/>
        <v>11377.8</v>
      </c>
      <c r="H37" s="129">
        <f t="shared" si="20"/>
        <v>11377.8</v>
      </c>
      <c r="I37" s="129">
        <f t="shared" si="20"/>
        <v>11377.8</v>
      </c>
      <c r="J37" s="129">
        <f t="shared" si="20"/>
        <v>11377.8</v>
      </c>
      <c r="K37" s="129">
        <f t="shared" si="20"/>
        <v>11377.8</v>
      </c>
      <c r="L37" s="129">
        <f t="shared" si="20"/>
        <v>11377.8</v>
      </c>
      <c r="M37" s="129">
        <f t="shared" si="20"/>
        <v>11377.8</v>
      </c>
      <c r="N37" s="130">
        <f t="shared" si="20"/>
        <v>11377.8</v>
      </c>
      <c r="O37" s="1"/>
      <c r="P37" s="1"/>
      <c r="Q37" s="1"/>
      <c r="R37" s="1"/>
      <c r="S37" s="1"/>
      <c r="T37" s="1"/>
      <c r="U37" s="1"/>
      <c r="V37" s="1"/>
      <c r="W37" s="1"/>
      <c r="X37" s="1"/>
      <c r="Y37" s="1"/>
      <c r="Z37" s="1"/>
    </row>
    <row r="38" ht="15.75" customHeight="1">
      <c r="A38" s="1"/>
      <c r="B38" s="1"/>
      <c r="C38" s="53"/>
      <c r="D38" s="53"/>
      <c r="E38" s="53"/>
      <c r="F38" s="53"/>
      <c r="G38" s="53"/>
      <c r="H38" s="53"/>
      <c r="I38" s="53"/>
      <c r="J38" s="53"/>
      <c r="K38" s="53"/>
      <c r="L38" s="53"/>
      <c r="M38" s="53"/>
      <c r="N38" s="53"/>
      <c r="O38" s="1"/>
      <c r="P38" s="1"/>
      <c r="Q38" s="1"/>
      <c r="R38" s="1"/>
      <c r="S38" s="1"/>
      <c r="T38" s="1"/>
      <c r="U38" s="1"/>
      <c r="V38" s="1"/>
      <c r="W38" s="1"/>
      <c r="X38" s="1"/>
      <c r="Y38" s="1"/>
      <c r="Z38" s="1"/>
    </row>
    <row r="39" ht="15.75" customHeight="1">
      <c r="A39" s="134" t="s">
        <v>82</v>
      </c>
      <c r="B39" s="135">
        <v>0.2</v>
      </c>
      <c r="C39" s="53"/>
      <c r="D39" s="53"/>
      <c r="E39" s="53"/>
      <c r="F39" s="53"/>
      <c r="G39" s="53"/>
      <c r="H39" s="53"/>
      <c r="I39" s="53"/>
      <c r="J39" s="53"/>
      <c r="K39" s="53"/>
      <c r="L39" s="53"/>
      <c r="M39" s="53"/>
      <c r="N39" s="53"/>
      <c r="O39" s="1"/>
      <c r="P39" s="1"/>
      <c r="Q39" s="1"/>
      <c r="R39" s="1"/>
      <c r="S39" s="1"/>
      <c r="T39" s="1"/>
      <c r="U39" s="1"/>
      <c r="V39" s="1"/>
      <c r="W39" s="1"/>
      <c r="X39" s="1"/>
      <c r="Y39" s="1"/>
      <c r="Z39" s="1"/>
    </row>
    <row r="40" ht="15.75" customHeight="1">
      <c r="A40" s="1"/>
      <c r="B40" s="1"/>
      <c r="C40" s="53"/>
      <c r="D40" s="53"/>
      <c r="E40" s="53"/>
      <c r="F40" s="53"/>
      <c r="G40" s="53"/>
      <c r="H40" s="53"/>
      <c r="I40" s="53"/>
      <c r="J40" s="53"/>
      <c r="K40" s="53"/>
      <c r="L40" s="53"/>
      <c r="M40" s="53"/>
      <c r="N40" s="53"/>
      <c r="O40" s="1"/>
      <c r="P40" s="1"/>
      <c r="Q40" s="1"/>
      <c r="R40" s="1"/>
      <c r="S40" s="1"/>
      <c r="T40" s="1"/>
      <c r="U40" s="1"/>
      <c r="V40" s="1"/>
      <c r="W40" s="1"/>
      <c r="X40" s="1"/>
      <c r="Y40" s="1"/>
      <c r="Z40" s="1"/>
    </row>
    <row r="41" ht="15.75" customHeight="1">
      <c r="A41" s="1"/>
      <c r="B41" s="1"/>
      <c r="C41" s="53"/>
      <c r="D41" s="53"/>
      <c r="E41" s="53"/>
      <c r="F41" s="53"/>
      <c r="G41" s="53"/>
      <c r="H41" s="53"/>
      <c r="I41" s="53"/>
      <c r="J41" s="53"/>
      <c r="K41" s="53"/>
      <c r="L41" s="53"/>
      <c r="M41" s="53"/>
      <c r="N41" s="53"/>
      <c r="O41" s="1"/>
      <c r="P41" s="1"/>
      <c r="Q41" s="1"/>
      <c r="R41" s="1"/>
      <c r="S41" s="1"/>
      <c r="T41" s="1"/>
      <c r="U41" s="1"/>
      <c r="V41" s="1"/>
      <c r="W41" s="1"/>
      <c r="X41" s="1"/>
      <c r="Y41" s="1"/>
      <c r="Z41" s="1"/>
    </row>
    <row r="42" ht="15.75" customHeight="1">
      <c r="A42" s="1"/>
      <c r="B42" s="1"/>
      <c r="C42" s="53"/>
      <c r="D42" s="53"/>
      <c r="E42" s="53"/>
      <c r="F42" s="53"/>
      <c r="G42" s="53"/>
      <c r="H42" s="53"/>
      <c r="I42" s="53"/>
      <c r="J42" s="53"/>
      <c r="K42" s="53"/>
      <c r="L42" s="53"/>
      <c r="M42" s="53"/>
      <c r="N42" s="53"/>
      <c r="O42" s="1"/>
      <c r="P42" s="1"/>
      <c r="Q42" s="1"/>
      <c r="R42" s="1"/>
      <c r="S42" s="1"/>
      <c r="T42" s="1"/>
      <c r="U42" s="1"/>
      <c r="V42" s="1"/>
      <c r="W42" s="1"/>
      <c r="X42" s="1"/>
      <c r="Y42" s="1"/>
      <c r="Z42" s="1"/>
    </row>
    <row r="43" ht="15.75" customHeight="1">
      <c r="A43" s="1"/>
      <c r="B43" s="1"/>
      <c r="C43" s="53"/>
      <c r="D43" s="53"/>
      <c r="E43" s="53"/>
      <c r="F43" s="53"/>
      <c r="G43" s="53"/>
      <c r="H43" s="53"/>
      <c r="I43" s="53"/>
      <c r="J43" s="53"/>
      <c r="K43" s="53"/>
      <c r="L43" s="53"/>
      <c r="M43" s="53"/>
      <c r="N43" s="53"/>
      <c r="O43" s="1"/>
      <c r="P43" s="1"/>
      <c r="Q43" s="1"/>
      <c r="R43" s="1"/>
      <c r="S43" s="1"/>
      <c r="T43" s="1"/>
      <c r="U43" s="1"/>
      <c r="V43" s="1"/>
      <c r="W43" s="1"/>
      <c r="X43" s="1"/>
      <c r="Y43" s="1"/>
      <c r="Z43" s="1"/>
    </row>
    <row r="44" ht="15.75" customHeight="1">
      <c r="A44" s="1"/>
      <c r="B44" s="1"/>
      <c r="C44" s="53"/>
      <c r="D44" s="53"/>
      <c r="E44" s="53"/>
      <c r="F44" s="53"/>
      <c r="G44" s="53"/>
      <c r="H44" s="53"/>
      <c r="I44" s="53"/>
      <c r="J44" s="53"/>
      <c r="K44" s="53"/>
      <c r="L44" s="53"/>
      <c r="M44" s="53"/>
      <c r="N44" s="53"/>
      <c r="O44" s="1"/>
      <c r="P44" s="1"/>
      <c r="Q44" s="1"/>
      <c r="R44" s="1"/>
      <c r="S44" s="1"/>
      <c r="T44" s="1"/>
      <c r="U44" s="1"/>
      <c r="V44" s="1"/>
      <c r="W44" s="1"/>
      <c r="X44" s="1"/>
      <c r="Y44" s="1"/>
      <c r="Z44" s="1"/>
    </row>
    <row r="45" ht="15.75" customHeight="1">
      <c r="A45" s="1"/>
      <c r="B45" s="1"/>
      <c r="C45" s="53"/>
      <c r="D45" s="53"/>
      <c r="E45" s="53"/>
      <c r="F45" s="53"/>
      <c r="G45" s="53"/>
      <c r="H45" s="53"/>
      <c r="I45" s="53"/>
      <c r="J45" s="53"/>
      <c r="K45" s="53"/>
      <c r="L45" s="53"/>
      <c r="M45" s="53"/>
      <c r="N45" s="53"/>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2"/>
      <c r="B47" s="1"/>
      <c r="C47" s="22"/>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36"/>
      <c r="C48" s="136"/>
      <c r="D48" s="136"/>
      <c r="E48" s="136"/>
      <c r="F48" s="1"/>
      <c r="G48" s="1"/>
      <c r="H48" s="1"/>
      <c r="I48" s="1"/>
      <c r="J48" s="1"/>
      <c r="K48" s="1"/>
      <c r="L48" s="1"/>
      <c r="M48" s="1"/>
      <c r="N48" s="1"/>
      <c r="O48" s="1"/>
      <c r="P48" s="1"/>
      <c r="Q48" s="1"/>
      <c r="R48" s="1"/>
      <c r="S48" s="1"/>
      <c r="T48" s="1"/>
      <c r="U48" s="1"/>
      <c r="V48" s="1"/>
      <c r="W48" s="1"/>
      <c r="X48" s="1"/>
      <c r="Y48" s="1"/>
      <c r="Z48" s="1"/>
    </row>
    <row r="49" ht="15.75" customHeight="1">
      <c r="A49" s="1"/>
      <c r="B49" s="137"/>
      <c r="C49" s="136"/>
      <c r="D49" s="138"/>
      <c r="E49" s="138"/>
      <c r="F49" s="1"/>
      <c r="G49" s="1"/>
      <c r="H49" s="1"/>
      <c r="I49" s="1"/>
      <c r="J49" s="1"/>
      <c r="K49" s="1"/>
      <c r="L49" s="1"/>
      <c r="M49" s="1"/>
      <c r="N49" s="1"/>
      <c r="O49" s="1"/>
      <c r="P49" s="1"/>
      <c r="Q49" s="1"/>
      <c r="R49" s="1"/>
      <c r="S49" s="1"/>
      <c r="T49" s="1"/>
      <c r="U49" s="1"/>
      <c r="V49" s="1"/>
      <c r="W49" s="1"/>
      <c r="X49" s="1"/>
      <c r="Y49" s="1"/>
      <c r="Z49" s="1"/>
    </row>
    <row r="50" ht="15.75" customHeight="1">
      <c r="A50" s="12"/>
      <c r="B50" s="137"/>
      <c r="C50" s="137"/>
      <c r="D50" s="137"/>
      <c r="E50" s="137"/>
      <c r="F50" s="1"/>
      <c r="G50" s="1"/>
      <c r="H50" s="1"/>
      <c r="I50" s="1"/>
      <c r="J50" s="1"/>
      <c r="K50" s="1"/>
      <c r="L50" s="1"/>
      <c r="M50" s="1"/>
      <c r="N50" s="1"/>
      <c r="O50" s="1"/>
      <c r="P50" s="1"/>
      <c r="Q50" s="1"/>
      <c r="R50" s="1"/>
      <c r="S50" s="1"/>
      <c r="T50" s="1"/>
      <c r="U50" s="1"/>
      <c r="V50" s="1"/>
      <c r="W50" s="1"/>
      <c r="X50" s="1"/>
      <c r="Y50" s="1"/>
      <c r="Z50" s="1"/>
    </row>
    <row r="51" ht="15.75" customHeight="1">
      <c r="A51" s="1"/>
      <c r="B51" s="136"/>
      <c r="C51" s="138"/>
      <c r="D51" s="139"/>
      <c r="E51" s="139"/>
      <c r="F51" s="1"/>
      <c r="G51" s="1"/>
      <c r="H51" s="1"/>
      <c r="I51" s="1"/>
      <c r="J51" s="1"/>
      <c r="K51" s="1"/>
      <c r="L51" s="1"/>
      <c r="M51" s="1"/>
      <c r="N51" s="1"/>
      <c r="O51" s="1"/>
      <c r="P51" s="1"/>
      <c r="Q51" s="1"/>
      <c r="R51" s="1"/>
      <c r="S51" s="1"/>
      <c r="T51" s="1"/>
      <c r="U51" s="1"/>
      <c r="V51" s="1"/>
      <c r="W51" s="1"/>
      <c r="X51" s="1"/>
      <c r="Y51" s="1"/>
      <c r="Z51" s="1"/>
    </row>
    <row r="52" ht="15.75" customHeight="1">
      <c r="A52" s="1"/>
      <c r="B52" s="136"/>
      <c r="C52" s="138"/>
      <c r="D52" s="136"/>
      <c r="E52" s="136"/>
      <c r="F52" s="1"/>
      <c r="G52" s="1"/>
      <c r="H52" s="1"/>
      <c r="I52" s="1"/>
      <c r="J52" s="1"/>
      <c r="K52" s="1"/>
      <c r="L52" s="1"/>
      <c r="M52" s="1"/>
      <c r="N52" s="1"/>
      <c r="O52" s="1"/>
      <c r="P52" s="1"/>
      <c r="Q52" s="1"/>
      <c r="R52" s="1"/>
      <c r="S52" s="1"/>
      <c r="T52" s="1"/>
      <c r="U52" s="1"/>
      <c r="V52" s="1"/>
      <c r="W52" s="1"/>
      <c r="X52" s="1"/>
      <c r="Y52" s="1"/>
      <c r="Z52" s="1"/>
    </row>
    <row r="53" ht="15.75" customHeight="1">
      <c r="A53" s="1"/>
      <c r="B53" s="136"/>
      <c r="C53" s="138"/>
      <c r="D53" s="139"/>
      <c r="E53" s="139"/>
      <c r="F53" s="1"/>
      <c r="G53" s="1"/>
      <c r="H53" s="1"/>
      <c r="I53" s="1"/>
      <c r="J53" s="1"/>
      <c r="K53" s="1"/>
      <c r="L53" s="1"/>
      <c r="M53" s="1"/>
      <c r="N53" s="1"/>
      <c r="O53" s="1"/>
      <c r="P53" s="1"/>
      <c r="Q53" s="1"/>
      <c r="R53" s="1"/>
      <c r="S53" s="1"/>
      <c r="T53" s="1"/>
      <c r="U53" s="1"/>
      <c r="V53" s="1"/>
      <c r="W53" s="1"/>
      <c r="X53" s="1"/>
      <c r="Y53" s="1"/>
      <c r="Z53" s="1"/>
    </row>
    <row r="54" ht="15.75" customHeight="1">
      <c r="A54" s="1"/>
      <c r="B54" s="137"/>
      <c r="C54" s="140"/>
      <c r="D54" s="136"/>
      <c r="E54" s="136"/>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48.75" customHeight="1">
      <c r="A57" s="1"/>
      <c r="B57" s="1"/>
      <c r="C57" s="141"/>
      <c r="F57" s="1"/>
      <c r="G57" s="1"/>
      <c r="H57" s="1"/>
      <c r="I57" s="1"/>
      <c r="J57" s="1"/>
      <c r="K57" s="1"/>
      <c r="L57" s="1"/>
      <c r="M57" s="1"/>
      <c r="N57" s="1"/>
      <c r="O57" s="1"/>
      <c r="P57" s="1"/>
      <c r="Q57" s="1"/>
      <c r="R57" s="1"/>
      <c r="S57" s="1"/>
      <c r="T57" s="1"/>
      <c r="U57" s="1"/>
      <c r="V57" s="1"/>
      <c r="W57" s="1"/>
      <c r="X57" s="1"/>
      <c r="Y57" s="1"/>
      <c r="Z57" s="1"/>
    </row>
    <row r="58" ht="15.75" customHeight="1">
      <c r="A58" s="1"/>
      <c r="B58" s="137"/>
      <c r="C58" s="136"/>
      <c r="D58" s="138"/>
      <c r="E58" s="138"/>
      <c r="F58" s="1"/>
      <c r="G58" s="1"/>
      <c r="H58" s="1"/>
      <c r="I58" s="1"/>
      <c r="J58" s="1"/>
      <c r="K58" s="1"/>
      <c r="L58" s="1"/>
      <c r="M58" s="1"/>
      <c r="N58" s="1"/>
      <c r="O58" s="1"/>
      <c r="P58" s="1"/>
      <c r="Q58" s="1"/>
      <c r="R58" s="1"/>
      <c r="S58" s="1"/>
      <c r="T58" s="1"/>
      <c r="U58" s="1"/>
      <c r="V58" s="1"/>
      <c r="W58" s="1"/>
      <c r="X58" s="1"/>
      <c r="Y58" s="1"/>
      <c r="Z58" s="1"/>
    </row>
    <row r="59" ht="15.75" customHeight="1">
      <c r="A59" s="1"/>
      <c r="B59" s="137"/>
      <c r="C59" s="137"/>
      <c r="D59" s="137"/>
      <c r="E59" s="137"/>
      <c r="F59" s="1"/>
      <c r="G59" s="1"/>
      <c r="H59" s="1"/>
      <c r="I59" s="1"/>
      <c r="J59" s="1"/>
      <c r="K59" s="1"/>
      <c r="L59" s="1"/>
      <c r="M59" s="1"/>
      <c r="N59" s="1"/>
      <c r="O59" s="1"/>
      <c r="P59" s="1"/>
      <c r="Q59" s="1"/>
      <c r="R59" s="1"/>
      <c r="S59" s="1"/>
      <c r="T59" s="1"/>
      <c r="U59" s="1"/>
      <c r="V59" s="1"/>
      <c r="W59" s="1"/>
      <c r="X59" s="1"/>
      <c r="Y59" s="1"/>
      <c r="Z59" s="1"/>
    </row>
    <row r="60" ht="15.75" customHeight="1">
      <c r="A60" s="1"/>
      <c r="B60" s="136"/>
      <c r="C60" s="138"/>
      <c r="D60" s="139"/>
      <c r="E60" s="139"/>
      <c r="F60" s="1"/>
      <c r="G60" s="1"/>
      <c r="H60" s="1"/>
      <c r="I60" s="1"/>
      <c r="J60" s="1"/>
      <c r="K60" s="1"/>
      <c r="L60" s="1"/>
      <c r="M60" s="1"/>
      <c r="N60" s="1"/>
      <c r="O60" s="1"/>
      <c r="P60" s="1"/>
      <c r="Q60" s="1"/>
      <c r="R60" s="1"/>
      <c r="S60" s="1"/>
      <c r="T60" s="1"/>
      <c r="U60" s="1"/>
      <c r="V60" s="1"/>
      <c r="W60" s="1"/>
      <c r="X60" s="1"/>
      <c r="Y60" s="1"/>
      <c r="Z60" s="1"/>
    </row>
    <row r="61" ht="15.75" customHeight="1">
      <c r="A61" s="1"/>
      <c r="B61" s="136"/>
      <c r="C61" s="138"/>
      <c r="D61" s="136"/>
      <c r="E61" s="136"/>
      <c r="F61" s="1"/>
      <c r="G61" s="1"/>
      <c r="H61" s="1"/>
      <c r="I61" s="1"/>
      <c r="J61" s="1"/>
      <c r="K61" s="1"/>
      <c r="L61" s="1"/>
      <c r="M61" s="1"/>
      <c r="N61" s="1"/>
      <c r="O61" s="1"/>
      <c r="P61" s="1"/>
      <c r="Q61" s="1"/>
      <c r="R61" s="1"/>
      <c r="S61" s="1"/>
      <c r="T61" s="1"/>
      <c r="U61" s="1"/>
      <c r="V61" s="1"/>
      <c r="W61" s="1"/>
      <c r="X61" s="1"/>
      <c r="Y61" s="1"/>
      <c r="Z61" s="1"/>
    </row>
    <row r="62" ht="15.75" customHeight="1">
      <c r="A62" s="1"/>
      <c r="B62" s="136"/>
      <c r="C62" s="138"/>
      <c r="D62" s="139"/>
      <c r="E62" s="139"/>
      <c r="F62" s="1"/>
      <c r="G62" s="1"/>
      <c r="H62" s="1"/>
      <c r="I62" s="1"/>
      <c r="J62" s="1"/>
      <c r="K62" s="1"/>
      <c r="L62" s="1"/>
      <c r="M62" s="1"/>
      <c r="N62" s="1"/>
      <c r="O62" s="1"/>
      <c r="P62" s="1"/>
      <c r="Q62" s="1"/>
      <c r="R62" s="1"/>
      <c r="S62" s="1"/>
      <c r="T62" s="1"/>
      <c r="U62" s="1"/>
      <c r="V62" s="1"/>
      <c r="W62" s="1"/>
      <c r="X62" s="1"/>
      <c r="Y62" s="1"/>
      <c r="Z62" s="1"/>
    </row>
    <row r="63" ht="15.75" customHeight="1">
      <c r="A63" s="1"/>
      <c r="B63" s="137"/>
      <c r="C63" s="140"/>
      <c r="D63" s="136"/>
      <c r="E63" s="136"/>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37"/>
      <c r="C67" s="136"/>
      <c r="D67" s="138"/>
      <c r="E67" s="138"/>
      <c r="F67" s="1"/>
      <c r="G67" s="1"/>
      <c r="H67" s="1"/>
      <c r="I67" s="1"/>
      <c r="J67" s="1"/>
      <c r="K67" s="1"/>
      <c r="L67" s="1"/>
      <c r="M67" s="1"/>
      <c r="N67" s="1"/>
      <c r="O67" s="1"/>
      <c r="P67" s="1"/>
      <c r="Q67" s="1"/>
      <c r="R67" s="1"/>
      <c r="S67" s="1"/>
      <c r="T67" s="1"/>
      <c r="U67" s="1"/>
      <c r="V67" s="1"/>
      <c r="W67" s="1"/>
      <c r="X67" s="1"/>
      <c r="Y67" s="1"/>
      <c r="Z67" s="1"/>
    </row>
    <row r="68" ht="15.75" customHeight="1">
      <c r="A68" s="1"/>
      <c r="B68" s="137"/>
      <c r="C68" s="137"/>
      <c r="D68" s="137"/>
      <c r="E68" s="137"/>
      <c r="F68" s="1"/>
      <c r="G68" s="1"/>
      <c r="H68" s="1"/>
      <c r="I68" s="1"/>
      <c r="J68" s="1"/>
      <c r="K68" s="1"/>
      <c r="L68" s="1"/>
      <c r="M68" s="1"/>
      <c r="N68" s="1"/>
      <c r="O68" s="1"/>
      <c r="P68" s="1"/>
      <c r="Q68" s="1"/>
      <c r="R68" s="1"/>
      <c r="S68" s="1"/>
      <c r="T68" s="1"/>
      <c r="U68" s="1"/>
      <c r="V68" s="1"/>
      <c r="W68" s="1"/>
      <c r="X68" s="1"/>
      <c r="Y68" s="1"/>
      <c r="Z68" s="1"/>
    </row>
    <row r="69" ht="15.75" customHeight="1">
      <c r="A69" s="1"/>
      <c r="B69" s="136"/>
      <c r="C69" s="138"/>
      <c r="D69" s="139"/>
      <c r="E69" s="139"/>
      <c r="F69" s="1"/>
      <c r="G69" s="1"/>
      <c r="H69" s="1"/>
      <c r="I69" s="1"/>
      <c r="J69" s="1"/>
      <c r="K69" s="1"/>
      <c r="L69" s="1"/>
      <c r="M69" s="1"/>
      <c r="N69" s="1"/>
      <c r="O69" s="1"/>
      <c r="P69" s="1"/>
      <c r="Q69" s="1"/>
      <c r="R69" s="1"/>
      <c r="S69" s="1"/>
      <c r="T69" s="1"/>
      <c r="U69" s="1"/>
      <c r="V69" s="1"/>
      <c r="W69" s="1"/>
      <c r="X69" s="1"/>
      <c r="Y69" s="1"/>
      <c r="Z69" s="1"/>
    </row>
    <row r="70" ht="15.75" customHeight="1">
      <c r="A70" s="1"/>
      <c r="B70" s="136"/>
      <c r="C70" s="138"/>
      <c r="D70" s="136"/>
      <c r="E70" s="136"/>
      <c r="F70" s="1"/>
      <c r="G70" s="1"/>
      <c r="H70" s="1"/>
      <c r="I70" s="1"/>
      <c r="J70" s="1"/>
      <c r="K70" s="1"/>
      <c r="L70" s="1"/>
      <c r="M70" s="1"/>
      <c r="N70" s="1"/>
      <c r="O70" s="1"/>
      <c r="P70" s="1"/>
      <c r="Q70" s="1"/>
      <c r="R70" s="1"/>
      <c r="S70" s="1"/>
      <c r="T70" s="1"/>
      <c r="U70" s="1"/>
      <c r="V70" s="1"/>
      <c r="W70" s="1"/>
      <c r="X70" s="1"/>
      <c r="Y70" s="1"/>
      <c r="Z70" s="1"/>
    </row>
    <row r="71" ht="15.75" customHeight="1">
      <c r="A71" s="1"/>
      <c r="B71" s="136"/>
      <c r="C71" s="138"/>
      <c r="D71" s="139"/>
      <c r="E71" s="139"/>
      <c r="F71" s="1"/>
      <c r="G71" s="1"/>
      <c r="H71" s="1"/>
      <c r="I71" s="1"/>
      <c r="J71" s="1"/>
      <c r="K71" s="1"/>
      <c r="L71" s="1"/>
      <c r="M71" s="1"/>
      <c r="N71" s="1"/>
      <c r="O71" s="1"/>
      <c r="P71" s="1"/>
      <c r="Q71" s="1"/>
      <c r="R71" s="1"/>
      <c r="S71" s="1"/>
      <c r="T71" s="1"/>
      <c r="U71" s="1"/>
      <c r="V71" s="1"/>
      <c r="W71" s="1"/>
      <c r="X71" s="1"/>
      <c r="Y71" s="1"/>
      <c r="Z71" s="1"/>
    </row>
    <row r="72" ht="15.75" customHeight="1">
      <c r="A72" s="1"/>
      <c r="B72" s="137"/>
      <c r="C72" s="140"/>
      <c r="D72" s="136"/>
      <c r="E72" s="136"/>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37"/>
      <c r="C76" s="136"/>
      <c r="D76" s="142"/>
      <c r="E76" s="138"/>
      <c r="F76" s="1"/>
      <c r="G76" s="1"/>
      <c r="H76" s="1"/>
      <c r="I76" s="1"/>
      <c r="J76" s="1"/>
      <c r="K76" s="1"/>
      <c r="L76" s="1"/>
      <c r="M76" s="1"/>
      <c r="N76" s="1"/>
      <c r="O76" s="1"/>
      <c r="P76" s="1"/>
      <c r="Q76" s="1"/>
      <c r="R76" s="1"/>
      <c r="S76" s="1"/>
      <c r="T76" s="1"/>
      <c r="U76" s="1"/>
      <c r="V76" s="1"/>
      <c r="W76" s="1"/>
      <c r="X76" s="1"/>
      <c r="Y76" s="1"/>
      <c r="Z76" s="1"/>
    </row>
    <row r="77" ht="15.75" customHeight="1">
      <c r="A77" s="1"/>
      <c r="B77" s="137"/>
      <c r="C77" s="137"/>
      <c r="D77" s="137"/>
      <c r="E77" s="137"/>
      <c r="F77" s="1"/>
      <c r="G77" s="1"/>
      <c r="H77" s="1"/>
      <c r="I77" s="1"/>
      <c r="J77" s="1"/>
      <c r="K77" s="1"/>
      <c r="L77" s="1"/>
      <c r="M77" s="1"/>
      <c r="N77" s="1"/>
      <c r="O77" s="1"/>
      <c r="P77" s="1"/>
      <c r="Q77" s="1"/>
      <c r="R77" s="1"/>
      <c r="S77" s="1"/>
      <c r="T77" s="1"/>
      <c r="U77" s="1"/>
      <c r="V77" s="1"/>
      <c r="W77" s="1"/>
      <c r="X77" s="1"/>
      <c r="Y77" s="1"/>
      <c r="Z77" s="1"/>
    </row>
    <row r="78" ht="15.75" customHeight="1">
      <c r="A78" s="1"/>
      <c r="B78" s="136"/>
      <c r="C78" s="138"/>
      <c r="D78" s="139"/>
      <c r="E78" s="139"/>
      <c r="F78" s="1"/>
      <c r="G78" s="1"/>
      <c r="H78" s="1"/>
      <c r="I78" s="1"/>
      <c r="J78" s="1"/>
      <c r="K78" s="1"/>
      <c r="L78" s="1"/>
      <c r="M78" s="1"/>
      <c r="N78" s="1"/>
      <c r="O78" s="1"/>
      <c r="P78" s="1"/>
      <c r="Q78" s="1"/>
      <c r="R78" s="1"/>
      <c r="S78" s="1"/>
      <c r="T78" s="1"/>
      <c r="U78" s="1"/>
      <c r="V78" s="1"/>
      <c r="W78" s="1"/>
      <c r="X78" s="1"/>
      <c r="Y78" s="1"/>
      <c r="Z78" s="1"/>
    </row>
    <row r="79" ht="15.75" customHeight="1">
      <c r="A79" s="1"/>
      <c r="B79" s="136"/>
      <c r="C79" s="138"/>
      <c r="D79" s="136"/>
      <c r="E79" s="136"/>
      <c r="F79" s="1"/>
      <c r="G79" s="1"/>
      <c r="H79" s="1"/>
      <c r="I79" s="1"/>
      <c r="J79" s="1"/>
      <c r="K79" s="1"/>
      <c r="L79" s="1"/>
      <c r="M79" s="1"/>
      <c r="N79" s="1"/>
      <c r="O79" s="1"/>
      <c r="P79" s="1"/>
      <c r="Q79" s="1"/>
      <c r="R79" s="1"/>
      <c r="S79" s="1"/>
      <c r="T79" s="1"/>
      <c r="U79" s="1"/>
      <c r="V79" s="1"/>
      <c r="W79" s="1"/>
      <c r="X79" s="1"/>
      <c r="Y79" s="1"/>
      <c r="Z79" s="1"/>
    </row>
    <row r="80" ht="15.75" customHeight="1">
      <c r="A80" s="1"/>
      <c r="B80" s="136"/>
      <c r="C80" s="138"/>
      <c r="D80" s="139"/>
      <c r="E80" s="139"/>
      <c r="F80" s="1"/>
      <c r="G80" s="1"/>
      <c r="H80" s="1"/>
      <c r="I80" s="1"/>
      <c r="J80" s="1"/>
      <c r="K80" s="1"/>
      <c r="L80" s="1"/>
      <c r="M80" s="1"/>
      <c r="N80" s="1"/>
      <c r="O80" s="1"/>
      <c r="P80" s="1"/>
      <c r="Q80" s="1"/>
      <c r="R80" s="1"/>
      <c r="S80" s="1"/>
      <c r="T80" s="1"/>
      <c r="U80" s="1"/>
      <c r="V80" s="1"/>
      <c r="W80" s="1"/>
      <c r="X80" s="1"/>
      <c r="Y80" s="1"/>
      <c r="Z80" s="1"/>
    </row>
    <row r="81" ht="15.75" customHeight="1">
      <c r="A81" s="1"/>
      <c r="B81" s="137"/>
      <c r="C81" s="140"/>
      <c r="D81" s="136"/>
      <c r="E81" s="136"/>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37"/>
      <c r="C85" s="136"/>
      <c r="D85" s="142"/>
      <c r="E85" s="1"/>
      <c r="F85" s="1"/>
      <c r="G85" s="1"/>
      <c r="H85" s="1"/>
      <c r="I85" s="1"/>
      <c r="J85" s="1"/>
      <c r="K85" s="1"/>
      <c r="L85" s="1"/>
      <c r="M85" s="1"/>
      <c r="N85" s="1"/>
      <c r="O85" s="1"/>
      <c r="P85" s="1"/>
      <c r="Q85" s="1"/>
      <c r="R85" s="1"/>
      <c r="S85" s="1"/>
      <c r="T85" s="1"/>
      <c r="U85" s="1"/>
      <c r="V85" s="1"/>
      <c r="W85" s="1"/>
      <c r="X85" s="1"/>
      <c r="Y85" s="1"/>
      <c r="Z85" s="1"/>
    </row>
    <row r="86" ht="15.75" customHeight="1">
      <c r="A86" s="1"/>
      <c r="B86" s="137"/>
      <c r="C86" s="137"/>
      <c r="D86" s="137"/>
      <c r="E86" s="1"/>
      <c r="F86" s="1"/>
      <c r="G86" s="1"/>
      <c r="H86" s="1"/>
      <c r="I86" s="1"/>
      <c r="J86" s="1"/>
      <c r="K86" s="1"/>
      <c r="L86" s="1"/>
      <c r="M86" s="1"/>
      <c r="N86" s="1"/>
      <c r="O86" s="1"/>
      <c r="P86" s="1"/>
      <c r="Q86" s="1"/>
      <c r="R86" s="1"/>
      <c r="S86" s="1"/>
      <c r="T86" s="1"/>
      <c r="U86" s="1"/>
      <c r="V86" s="1"/>
      <c r="W86" s="1"/>
      <c r="X86" s="1"/>
      <c r="Y86" s="1"/>
      <c r="Z86" s="1"/>
    </row>
    <row r="87" ht="15.75" customHeight="1">
      <c r="A87" s="1"/>
      <c r="B87" s="136"/>
      <c r="C87" s="138"/>
      <c r="D87" s="139"/>
      <c r="E87" s="1"/>
      <c r="F87" s="1"/>
      <c r="G87" s="1"/>
      <c r="H87" s="1"/>
      <c r="I87" s="1"/>
      <c r="J87" s="1"/>
      <c r="K87" s="1"/>
      <c r="L87" s="1"/>
      <c r="M87" s="1"/>
      <c r="N87" s="1"/>
      <c r="O87" s="1"/>
      <c r="P87" s="1"/>
      <c r="Q87" s="1"/>
      <c r="R87" s="1"/>
      <c r="S87" s="1"/>
      <c r="T87" s="1"/>
      <c r="U87" s="1"/>
      <c r="V87" s="1"/>
      <c r="W87" s="1"/>
      <c r="X87" s="1"/>
      <c r="Y87" s="1"/>
      <c r="Z87" s="1"/>
    </row>
    <row r="88" ht="15.75" customHeight="1">
      <c r="A88" s="1"/>
      <c r="B88" s="136"/>
      <c r="C88" s="138"/>
      <c r="D88" s="136"/>
      <c r="E88" s="1"/>
      <c r="F88" s="1"/>
      <c r="G88" s="1"/>
      <c r="H88" s="1"/>
      <c r="I88" s="1"/>
      <c r="J88" s="1"/>
      <c r="K88" s="1"/>
      <c r="L88" s="1"/>
      <c r="M88" s="1"/>
      <c r="N88" s="1"/>
      <c r="O88" s="1"/>
      <c r="P88" s="1"/>
      <c r="Q88" s="1"/>
      <c r="R88" s="1"/>
      <c r="S88" s="1"/>
      <c r="T88" s="1"/>
      <c r="U88" s="1"/>
      <c r="V88" s="1"/>
      <c r="W88" s="1"/>
      <c r="X88" s="1"/>
      <c r="Y88" s="1"/>
      <c r="Z88" s="1"/>
    </row>
    <row r="89" ht="15.75" customHeight="1">
      <c r="A89" s="1"/>
      <c r="B89" s="136"/>
      <c r="C89" s="138"/>
      <c r="D89" s="139"/>
      <c r="E89" s="1"/>
      <c r="F89" s="1"/>
      <c r="G89" s="1"/>
      <c r="H89" s="1"/>
      <c r="I89" s="1"/>
      <c r="J89" s="1"/>
      <c r="K89" s="1"/>
      <c r="L89" s="1"/>
      <c r="M89" s="1"/>
      <c r="N89" s="1"/>
      <c r="O89" s="1"/>
      <c r="P89" s="1"/>
      <c r="Q89" s="1"/>
      <c r="R89" s="1"/>
      <c r="S89" s="1"/>
      <c r="T89" s="1"/>
      <c r="U89" s="1"/>
      <c r="V89" s="1"/>
      <c r="W89" s="1"/>
      <c r="X89" s="1"/>
      <c r="Y89" s="1"/>
      <c r="Z89" s="1"/>
    </row>
    <row r="90" ht="15.75" customHeight="1">
      <c r="A90" s="1"/>
      <c r="B90" s="137"/>
      <c r="C90" s="140"/>
      <c r="D90" s="136"/>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57:E57"/>
  </mergeCells>
  <printOptions/>
  <pageMargins bottom="1.0" footer="0.0" header="0.0" left="0.75" right="0.75" top="1.0"/>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0.1" defaultRowHeight="15.0"/>
  <cols>
    <col customWidth="1" min="1" max="1" width="20.8"/>
    <col customWidth="1" min="2" max="15" width="10.6"/>
    <col customWidth="1" min="16" max="26" width="11.3"/>
  </cols>
  <sheetData>
    <row r="1" ht="15.75" customHeight="1">
      <c r="A1" s="1"/>
      <c r="B1" s="143" t="s">
        <v>83</v>
      </c>
      <c r="C1" s="111" t="s">
        <v>12</v>
      </c>
      <c r="D1" s="111" t="s">
        <v>13</v>
      </c>
      <c r="E1" s="111" t="s">
        <v>14</v>
      </c>
      <c r="F1" s="111" t="s">
        <v>15</v>
      </c>
      <c r="G1" s="111" t="s">
        <v>16</v>
      </c>
      <c r="H1" s="111" t="s">
        <v>17</v>
      </c>
      <c r="I1" s="111" t="s">
        <v>18</v>
      </c>
      <c r="J1" s="111" t="s">
        <v>19</v>
      </c>
      <c r="K1" s="111" t="s">
        <v>20</v>
      </c>
      <c r="L1" s="111" t="s">
        <v>21</v>
      </c>
      <c r="M1" s="111" t="s">
        <v>22</v>
      </c>
      <c r="N1" s="123" t="s">
        <v>23</v>
      </c>
      <c r="O1" s="1"/>
      <c r="P1" s="1"/>
      <c r="Q1" s="1"/>
      <c r="R1" s="1"/>
      <c r="S1" s="1"/>
      <c r="T1" s="1"/>
      <c r="U1" s="1"/>
      <c r="V1" s="1"/>
      <c r="W1" s="1"/>
      <c r="X1" s="1"/>
      <c r="Y1" s="1"/>
      <c r="Z1" s="1"/>
    </row>
    <row r="2" ht="15.75" customHeight="1">
      <c r="A2" s="144" t="s">
        <v>84</v>
      </c>
      <c r="B2" s="145"/>
      <c r="C2" s="146"/>
      <c r="D2" s="146"/>
      <c r="E2" s="146"/>
      <c r="F2" s="146"/>
      <c r="G2" s="146"/>
      <c r="H2" s="146"/>
      <c r="I2" s="146"/>
      <c r="J2" s="146"/>
      <c r="K2" s="146"/>
      <c r="L2" s="146"/>
      <c r="M2" s="146"/>
      <c r="N2" s="147"/>
      <c r="O2" s="1"/>
      <c r="P2" s="1"/>
      <c r="Q2" s="1"/>
      <c r="R2" s="1"/>
      <c r="S2" s="1"/>
      <c r="T2" s="1"/>
      <c r="U2" s="1"/>
      <c r="V2" s="1"/>
      <c r="W2" s="1"/>
      <c r="X2" s="1"/>
      <c r="Y2" s="1"/>
      <c r="Z2" s="1"/>
    </row>
    <row r="3" ht="15.75" customHeight="1">
      <c r="A3" s="21" t="s">
        <v>85</v>
      </c>
      <c r="B3" s="12"/>
      <c r="C3" s="1"/>
      <c r="D3" s="1"/>
      <c r="E3" s="1"/>
      <c r="F3" s="1"/>
      <c r="G3" s="1"/>
      <c r="H3" s="1"/>
      <c r="I3" s="1"/>
      <c r="J3" s="1"/>
      <c r="K3" s="1"/>
      <c r="L3" s="1"/>
      <c r="M3" s="1"/>
      <c r="N3" s="23"/>
      <c r="O3" s="1"/>
      <c r="P3" s="1"/>
      <c r="Q3" s="1"/>
      <c r="R3" s="1"/>
      <c r="S3" s="1"/>
      <c r="T3" s="1"/>
      <c r="U3" s="1"/>
      <c r="V3" s="1"/>
      <c r="W3" s="1"/>
      <c r="X3" s="1"/>
      <c r="Y3" s="1"/>
      <c r="Z3" s="1"/>
    </row>
    <row r="4" ht="15.75" customHeight="1">
      <c r="A4" s="28" t="s">
        <v>86</v>
      </c>
      <c r="B4" s="148">
        <v>120000.0</v>
      </c>
      <c r="C4" s="86">
        <f>'Cash Flow'!B24</f>
        <v>130484.84</v>
      </c>
      <c r="D4" s="86">
        <f>'Cash Flow'!C24</f>
        <v>161833.6</v>
      </c>
      <c r="E4" s="86">
        <f>'Cash Flow'!D24</f>
        <v>194182.36</v>
      </c>
      <c r="F4" s="86">
        <f>'Cash Flow'!E24</f>
        <v>233031.12</v>
      </c>
      <c r="G4" s="86">
        <f>'Cash Flow'!F24</f>
        <v>262879.88</v>
      </c>
      <c r="H4" s="86">
        <f>'Cash Flow'!G24</f>
        <v>296227.64</v>
      </c>
      <c r="I4" s="86">
        <f>'Cash Flow'!H24</f>
        <v>329575.4</v>
      </c>
      <c r="J4" s="86">
        <f>'Cash Flow'!I24</f>
        <v>362923.16</v>
      </c>
      <c r="K4" s="86">
        <f>'Cash Flow'!J24</f>
        <v>396270.92</v>
      </c>
      <c r="L4" s="86">
        <f>'Cash Flow'!K24</f>
        <v>429618.68</v>
      </c>
      <c r="M4" s="86">
        <f>'Cash Flow'!L24</f>
        <v>462966.44</v>
      </c>
      <c r="N4" s="87">
        <f>'Cash Flow'!M24</f>
        <v>496314.2</v>
      </c>
      <c r="O4" s="47"/>
      <c r="P4" s="1"/>
      <c r="Q4" s="1"/>
      <c r="R4" s="1"/>
      <c r="S4" s="1"/>
      <c r="T4" s="1"/>
      <c r="U4" s="1"/>
      <c r="V4" s="1"/>
      <c r="W4" s="1"/>
      <c r="X4" s="1"/>
      <c r="Y4" s="1"/>
      <c r="Z4" s="1"/>
    </row>
    <row r="5" ht="15.75" customHeight="1">
      <c r="A5" s="28" t="s">
        <v>87</v>
      </c>
      <c r="B5" s="149">
        <v>150000.0</v>
      </c>
      <c r="C5" s="86">
        <f>'Profit and Loss Budget'!C9</f>
        <v>215491.92</v>
      </c>
      <c r="D5" s="86">
        <f>'Profit and Loss Budget'!D9</f>
        <v>215491.92</v>
      </c>
      <c r="E5" s="86">
        <f>'Profit and Loss Budget'!E9</f>
        <v>215491.92</v>
      </c>
      <c r="F5" s="86">
        <f>'Profit and Loss Budget'!F9</f>
        <v>215491.92</v>
      </c>
      <c r="G5" s="86">
        <f>'Profit and Loss Budget'!G9</f>
        <v>215491.92</v>
      </c>
      <c r="H5" s="86">
        <f>'Profit and Loss Budget'!H9</f>
        <v>215491.92</v>
      </c>
      <c r="I5" s="86">
        <f>'Profit and Loss Budget'!I9</f>
        <v>215491.92</v>
      </c>
      <c r="J5" s="86">
        <f>'Profit and Loss Budget'!J9</f>
        <v>215491.92</v>
      </c>
      <c r="K5" s="86">
        <f>'Profit and Loss Budget'!K9</f>
        <v>215491.92</v>
      </c>
      <c r="L5" s="86">
        <f>'Profit and Loss Budget'!L9</f>
        <v>215491.92</v>
      </c>
      <c r="M5" s="86">
        <f>'Profit and Loss Budget'!M9</f>
        <v>215491.92</v>
      </c>
      <c r="N5" s="87">
        <f>'Profit and Loss Budget'!N9</f>
        <v>215491.92</v>
      </c>
      <c r="O5" s="47"/>
      <c r="P5" s="1"/>
      <c r="Q5" s="1"/>
      <c r="R5" s="1"/>
      <c r="S5" s="1"/>
      <c r="T5" s="1"/>
      <c r="U5" s="1"/>
      <c r="V5" s="1"/>
      <c r="W5" s="1"/>
      <c r="X5" s="1"/>
      <c r="Y5" s="1"/>
      <c r="Z5" s="1"/>
    </row>
    <row r="6" ht="15.75" customHeight="1">
      <c r="A6" s="28" t="s">
        <v>88</v>
      </c>
      <c r="B6" s="149">
        <v>25000.0</v>
      </c>
      <c r="C6" s="149">
        <v>25000.0</v>
      </c>
      <c r="D6" s="149">
        <v>25000.0</v>
      </c>
      <c r="E6" s="149">
        <v>25000.0</v>
      </c>
      <c r="F6" s="149">
        <v>25000.0</v>
      </c>
      <c r="G6" s="149">
        <v>25000.0</v>
      </c>
      <c r="H6" s="149">
        <v>25000.0</v>
      </c>
      <c r="I6" s="149">
        <v>25000.0</v>
      </c>
      <c r="J6" s="149">
        <v>25000.0</v>
      </c>
      <c r="K6" s="149">
        <v>25000.0</v>
      </c>
      <c r="L6" s="149">
        <v>25000.0</v>
      </c>
      <c r="M6" s="149">
        <v>25000.0</v>
      </c>
      <c r="N6" s="150">
        <v>25000.0</v>
      </c>
      <c r="O6" s="47"/>
      <c r="P6" s="1"/>
      <c r="Q6" s="1"/>
      <c r="R6" s="1"/>
      <c r="S6" s="1"/>
      <c r="T6" s="1"/>
      <c r="U6" s="1"/>
      <c r="V6" s="1"/>
      <c r="W6" s="1"/>
      <c r="X6" s="1"/>
      <c r="Y6" s="1"/>
      <c r="Z6" s="1"/>
    </row>
    <row r="7" ht="15.75" customHeight="1">
      <c r="A7" s="28" t="s">
        <v>89</v>
      </c>
      <c r="B7" s="151">
        <v>0.0</v>
      </c>
      <c r="C7" s="151">
        <v>0.0</v>
      </c>
      <c r="D7" s="151">
        <v>0.0</v>
      </c>
      <c r="E7" s="151">
        <v>0.0</v>
      </c>
      <c r="F7" s="151">
        <v>0.0</v>
      </c>
      <c r="G7" s="151">
        <v>0.0</v>
      </c>
      <c r="H7" s="151">
        <v>0.0</v>
      </c>
      <c r="I7" s="151">
        <v>0.0</v>
      </c>
      <c r="J7" s="151">
        <v>0.0</v>
      </c>
      <c r="K7" s="151">
        <v>0.0</v>
      </c>
      <c r="L7" s="151">
        <v>0.0</v>
      </c>
      <c r="M7" s="151">
        <v>0.0</v>
      </c>
      <c r="N7" s="152">
        <v>0.0</v>
      </c>
      <c r="O7" s="47"/>
      <c r="P7" s="1"/>
      <c r="Q7" s="1"/>
      <c r="R7" s="1"/>
      <c r="S7" s="1"/>
      <c r="T7" s="1"/>
      <c r="U7" s="1"/>
      <c r="V7" s="1"/>
      <c r="W7" s="1"/>
      <c r="X7" s="1"/>
      <c r="Y7" s="1"/>
      <c r="Z7" s="1"/>
    </row>
    <row r="8" ht="15.75" customHeight="1">
      <c r="A8" s="21" t="s">
        <v>90</v>
      </c>
      <c r="B8" s="86">
        <f t="shared" ref="B8:N8" si="1">SUBTOTAL(9,B4:B7)</f>
        <v>295000</v>
      </c>
      <c r="C8" s="86">
        <f t="shared" si="1"/>
        <v>370976.76</v>
      </c>
      <c r="D8" s="86">
        <f t="shared" si="1"/>
        <v>402325.52</v>
      </c>
      <c r="E8" s="86">
        <f t="shared" si="1"/>
        <v>434674.28</v>
      </c>
      <c r="F8" s="86">
        <f t="shared" si="1"/>
        <v>473523.04</v>
      </c>
      <c r="G8" s="86">
        <f t="shared" si="1"/>
        <v>503371.8</v>
      </c>
      <c r="H8" s="86">
        <f t="shared" si="1"/>
        <v>536719.56</v>
      </c>
      <c r="I8" s="86">
        <f t="shared" si="1"/>
        <v>570067.32</v>
      </c>
      <c r="J8" s="86">
        <f t="shared" si="1"/>
        <v>603415.08</v>
      </c>
      <c r="K8" s="86">
        <f t="shared" si="1"/>
        <v>636762.84</v>
      </c>
      <c r="L8" s="86">
        <f t="shared" si="1"/>
        <v>670110.6</v>
      </c>
      <c r="M8" s="86">
        <f t="shared" si="1"/>
        <v>703458.36</v>
      </c>
      <c r="N8" s="87">
        <f t="shared" si="1"/>
        <v>736806.12</v>
      </c>
      <c r="O8" s="1"/>
      <c r="P8" s="1"/>
      <c r="Q8" s="1"/>
      <c r="R8" s="1"/>
      <c r="S8" s="1"/>
      <c r="T8" s="1"/>
      <c r="U8" s="1"/>
      <c r="V8" s="1"/>
      <c r="W8" s="1"/>
      <c r="X8" s="1"/>
      <c r="Y8" s="1"/>
      <c r="Z8" s="1"/>
    </row>
    <row r="9" ht="15.75" customHeight="1">
      <c r="A9" s="28" t="s">
        <v>91</v>
      </c>
      <c r="B9" s="151">
        <v>0.0</v>
      </c>
      <c r="C9" s="151">
        <v>0.0</v>
      </c>
      <c r="D9" s="151">
        <v>0.0</v>
      </c>
      <c r="E9" s="151">
        <v>0.0</v>
      </c>
      <c r="F9" s="151">
        <v>0.0</v>
      </c>
      <c r="G9" s="151">
        <v>0.0</v>
      </c>
      <c r="H9" s="151">
        <v>0.0</v>
      </c>
      <c r="I9" s="151">
        <v>0.0</v>
      </c>
      <c r="J9" s="151">
        <v>0.0</v>
      </c>
      <c r="K9" s="151">
        <v>0.0</v>
      </c>
      <c r="L9" s="151">
        <v>0.0</v>
      </c>
      <c r="M9" s="151">
        <v>0.0</v>
      </c>
      <c r="N9" s="152">
        <v>0.0</v>
      </c>
      <c r="O9" s="47"/>
      <c r="P9" s="1"/>
      <c r="Q9" s="1"/>
      <c r="R9" s="1"/>
      <c r="S9" s="1"/>
      <c r="T9" s="1"/>
      <c r="U9" s="1"/>
      <c r="V9" s="1"/>
      <c r="W9" s="1"/>
      <c r="X9" s="1"/>
      <c r="Y9" s="1"/>
      <c r="Z9" s="1"/>
    </row>
    <row r="10" ht="15.75" customHeight="1">
      <c r="A10" s="21" t="s">
        <v>92</v>
      </c>
      <c r="B10" s="153">
        <f t="shared" ref="B10:N10" si="2">SUBTOTAL(9,B4:B9)</f>
        <v>295000</v>
      </c>
      <c r="C10" s="153">
        <f t="shared" si="2"/>
        <v>370976.76</v>
      </c>
      <c r="D10" s="153">
        <f t="shared" si="2"/>
        <v>402325.52</v>
      </c>
      <c r="E10" s="153">
        <f t="shared" si="2"/>
        <v>434674.28</v>
      </c>
      <c r="F10" s="153">
        <f t="shared" si="2"/>
        <v>473523.04</v>
      </c>
      <c r="G10" s="153">
        <f t="shared" si="2"/>
        <v>503371.8</v>
      </c>
      <c r="H10" s="153">
        <f t="shared" si="2"/>
        <v>536719.56</v>
      </c>
      <c r="I10" s="153">
        <f t="shared" si="2"/>
        <v>570067.32</v>
      </c>
      <c r="J10" s="153">
        <f t="shared" si="2"/>
        <v>603415.08</v>
      </c>
      <c r="K10" s="153">
        <f t="shared" si="2"/>
        <v>636762.84</v>
      </c>
      <c r="L10" s="153">
        <f t="shared" si="2"/>
        <v>670110.6</v>
      </c>
      <c r="M10" s="153">
        <f t="shared" si="2"/>
        <v>703458.36</v>
      </c>
      <c r="N10" s="154">
        <f t="shared" si="2"/>
        <v>736806.12</v>
      </c>
      <c r="O10" s="1"/>
      <c r="P10" s="1"/>
      <c r="Q10" s="1"/>
      <c r="R10" s="1"/>
      <c r="S10" s="1"/>
      <c r="T10" s="1"/>
      <c r="U10" s="1"/>
      <c r="V10" s="1"/>
      <c r="W10" s="1"/>
      <c r="X10" s="1"/>
      <c r="Y10" s="1"/>
      <c r="Z10" s="1"/>
    </row>
    <row r="11" ht="15.75" customHeight="1">
      <c r="A11" s="125"/>
      <c r="B11" s="86"/>
      <c r="C11" s="86"/>
      <c r="D11" s="86"/>
      <c r="E11" s="86"/>
      <c r="F11" s="86"/>
      <c r="G11" s="86"/>
      <c r="H11" s="86"/>
      <c r="I11" s="86"/>
      <c r="J11" s="86"/>
      <c r="K11" s="86"/>
      <c r="L11" s="86"/>
      <c r="M11" s="86"/>
      <c r="N11" s="87"/>
      <c r="O11" s="1"/>
      <c r="P11" s="1"/>
      <c r="Q11" s="1"/>
      <c r="R11" s="1"/>
      <c r="S11" s="1"/>
      <c r="T11" s="1"/>
      <c r="U11" s="1"/>
      <c r="V11" s="1"/>
      <c r="W11" s="1"/>
      <c r="X11" s="1"/>
      <c r="Y11" s="1"/>
      <c r="Z11" s="1"/>
    </row>
    <row r="12" ht="15.75" customHeight="1">
      <c r="A12" s="21" t="s">
        <v>93</v>
      </c>
      <c r="B12" s="86"/>
      <c r="C12" s="86"/>
      <c r="D12" s="86"/>
      <c r="E12" s="86"/>
      <c r="F12" s="86"/>
      <c r="G12" s="86"/>
      <c r="H12" s="86"/>
      <c r="I12" s="86"/>
      <c r="J12" s="86"/>
      <c r="K12" s="86"/>
      <c r="L12" s="86"/>
      <c r="M12" s="86"/>
      <c r="N12" s="87"/>
      <c r="O12" s="1"/>
      <c r="P12" s="1"/>
      <c r="Q12" s="1"/>
      <c r="R12" s="1"/>
      <c r="S12" s="1"/>
      <c r="T12" s="1"/>
      <c r="U12" s="1"/>
      <c r="V12" s="1"/>
      <c r="W12" s="1"/>
      <c r="X12" s="1"/>
      <c r="Y12" s="1"/>
      <c r="Z12" s="1"/>
    </row>
    <row r="13" ht="15.75" customHeight="1">
      <c r="A13" s="21" t="s">
        <v>94</v>
      </c>
      <c r="B13" s="86"/>
      <c r="C13" s="86"/>
      <c r="D13" s="86"/>
      <c r="E13" s="86"/>
      <c r="F13" s="86"/>
      <c r="G13" s="86"/>
      <c r="H13" s="86"/>
      <c r="I13" s="86"/>
      <c r="J13" s="86"/>
      <c r="K13" s="86"/>
      <c r="L13" s="86"/>
      <c r="M13" s="86"/>
      <c r="N13" s="87"/>
      <c r="O13" s="1"/>
      <c r="P13" s="1"/>
      <c r="Q13" s="1"/>
      <c r="R13" s="1"/>
      <c r="S13" s="1"/>
      <c r="T13" s="1"/>
      <c r="U13" s="1"/>
      <c r="V13" s="1"/>
      <c r="W13" s="1"/>
      <c r="X13" s="1"/>
      <c r="Y13" s="1"/>
      <c r="Z13" s="1"/>
    </row>
    <row r="14" ht="15.75" customHeight="1">
      <c r="A14" s="28" t="s">
        <v>95</v>
      </c>
      <c r="B14" s="148">
        <v>30000.0</v>
      </c>
      <c r="C14" s="155">
        <f>'Profit and Loss Budget'!C13</f>
        <v>68628</v>
      </c>
      <c r="D14" s="155">
        <f>'Profit and Loss Budget'!D13</f>
        <v>68628</v>
      </c>
      <c r="E14" s="155">
        <f>'Profit and Loss Budget'!E13</f>
        <v>68628</v>
      </c>
      <c r="F14" s="155">
        <f>'Profit and Loss Budget'!F13</f>
        <v>68628</v>
      </c>
      <c r="G14" s="155">
        <f>'Profit and Loss Budget'!G13</f>
        <v>68628</v>
      </c>
      <c r="H14" s="155">
        <f>'Profit and Loss Budget'!H13</f>
        <v>68628</v>
      </c>
      <c r="I14" s="155">
        <f>'Profit and Loss Budget'!I13</f>
        <v>68628</v>
      </c>
      <c r="J14" s="155">
        <f>'Profit and Loss Budget'!J13</f>
        <v>68628</v>
      </c>
      <c r="K14" s="155">
        <f>'Profit and Loss Budget'!K13</f>
        <v>68628</v>
      </c>
      <c r="L14" s="155">
        <f>'Profit and Loss Budget'!L13</f>
        <v>68628</v>
      </c>
      <c r="M14" s="155">
        <f>'Profit and Loss Budget'!M13</f>
        <v>68628</v>
      </c>
      <c r="N14" s="156">
        <f>'Profit and Loss Budget'!N13</f>
        <v>68628</v>
      </c>
      <c r="O14" s="47"/>
      <c r="P14" s="1"/>
      <c r="Q14" s="1"/>
      <c r="R14" s="1"/>
      <c r="S14" s="1"/>
      <c r="T14" s="1"/>
      <c r="U14" s="1"/>
      <c r="V14" s="1"/>
      <c r="W14" s="1"/>
      <c r="X14" s="1"/>
      <c r="Y14" s="1"/>
      <c r="Z14" s="1"/>
    </row>
    <row r="15" ht="15.75" customHeight="1">
      <c r="A15" s="28" t="s">
        <v>96</v>
      </c>
      <c r="B15" s="149">
        <v>5000.0</v>
      </c>
      <c r="C15" s="149">
        <v>8000.0</v>
      </c>
      <c r="D15" s="149">
        <v>5000.0</v>
      </c>
      <c r="E15" s="149">
        <v>3000.0</v>
      </c>
      <c r="F15" s="149">
        <v>7500.0</v>
      </c>
      <c r="G15" s="149">
        <v>3000.0</v>
      </c>
      <c r="H15" s="149">
        <v>3000.0</v>
      </c>
      <c r="I15" s="149">
        <v>3000.0</v>
      </c>
      <c r="J15" s="149">
        <v>3000.0</v>
      </c>
      <c r="K15" s="149">
        <v>3000.0</v>
      </c>
      <c r="L15" s="149">
        <v>3000.0</v>
      </c>
      <c r="M15" s="149">
        <v>3000.0</v>
      </c>
      <c r="N15" s="150">
        <v>3000.0</v>
      </c>
      <c r="O15" s="47"/>
      <c r="P15" s="1"/>
      <c r="Q15" s="1"/>
      <c r="R15" s="1"/>
      <c r="S15" s="1"/>
      <c r="T15" s="1"/>
      <c r="U15" s="1"/>
      <c r="V15" s="1"/>
      <c r="W15" s="1"/>
      <c r="X15" s="1"/>
      <c r="Y15" s="1"/>
      <c r="Z15" s="1"/>
    </row>
    <row r="16" ht="15.75" customHeight="1">
      <c r="A16" s="28" t="s">
        <v>97</v>
      </c>
      <c r="B16" s="151">
        <v>0.0</v>
      </c>
      <c r="C16" s="151">
        <v>0.0</v>
      </c>
      <c r="D16" s="151">
        <v>0.0</v>
      </c>
      <c r="E16" s="151">
        <v>0.0</v>
      </c>
      <c r="F16" s="151">
        <v>0.0</v>
      </c>
      <c r="G16" s="151">
        <v>0.0</v>
      </c>
      <c r="H16" s="151">
        <v>0.0</v>
      </c>
      <c r="I16" s="151">
        <v>0.0</v>
      </c>
      <c r="J16" s="151">
        <v>0.0</v>
      </c>
      <c r="K16" s="151">
        <v>0.0</v>
      </c>
      <c r="L16" s="151">
        <v>0.0</v>
      </c>
      <c r="M16" s="151">
        <v>0.0</v>
      </c>
      <c r="N16" s="152">
        <v>0.0</v>
      </c>
      <c r="O16" s="47"/>
      <c r="P16" s="1"/>
      <c r="Q16" s="1"/>
      <c r="R16" s="1"/>
      <c r="S16" s="1"/>
      <c r="T16" s="1"/>
      <c r="U16" s="1"/>
      <c r="V16" s="1"/>
      <c r="W16" s="1"/>
      <c r="X16" s="1"/>
      <c r="Y16" s="1"/>
      <c r="Z16" s="1"/>
    </row>
    <row r="17" ht="15.75" customHeight="1">
      <c r="A17" s="21" t="s">
        <v>98</v>
      </c>
      <c r="B17" s="86">
        <f t="shared" ref="B17:N17" si="3">SUBTOTAL(9,B14:B16)</f>
        <v>35000</v>
      </c>
      <c r="C17" s="86">
        <f t="shared" si="3"/>
        <v>76628</v>
      </c>
      <c r="D17" s="86">
        <f t="shared" si="3"/>
        <v>73628</v>
      </c>
      <c r="E17" s="86">
        <f t="shared" si="3"/>
        <v>71628</v>
      </c>
      <c r="F17" s="86">
        <f t="shared" si="3"/>
        <v>76128</v>
      </c>
      <c r="G17" s="86">
        <f t="shared" si="3"/>
        <v>71628</v>
      </c>
      <c r="H17" s="86">
        <f t="shared" si="3"/>
        <v>71628</v>
      </c>
      <c r="I17" s="86">
        <f t="shared" si="3"/>
        <v>71628</v>
      </c>
      <c r="J17" s="86">
        <f t="shared" si="3"/>
        <v>71628</v>
      </c>
      <c r="K17" s="86">
        <f t="shared" si="3"/>
        <v>71628</v>
      </c>
      <c r="L17" s="86">
        <f t="shared" si="3"/>
        <v>71628</v>
      </c>
      <c r="M17" s="86">
        <f t="shared" si="3"/>
        <v>71628</v>
      </c>
      <c r="N17" s="87">
        <f t="shared" si="3"/>
        <v>71628</v>
      </c>
      <c r="O17" s="1"/>
      <c r="P17" s="1"/>
      <c r="Q17" s="1"/>
      <c r="R17" s="1"/>
      <c r="S17" s="1"/>
      <c r="T17" s="1"/>
      <c r="U17" s="1"/>
      <c r="V17" s="1"/>
      <c r="W17" s="1"/>
      <c r="X17" s="1"/>
      <c r="Y17" s="1"/>
      <c r="Z17" s="1"/>
    </row>
    <row r="18" ht="15.75" customHeight="1">
      <c r="A18" s="28" t="s">
        <v>99</v>
      </c>
      <c r="B18" s="151">
        <v>0.0</v>
      </c>
      <c r="C18" s="151">
        <v>0.0</v>
      </c>
      <c r="D18" s="151">
        <v>0.0</v>
      </c>
      <c r="E18" s="151">
        <v>0.0</v>
      </c>
      <c r="F18" s="151">
        <v>0.0</v>
      </c>
      <c r="G18" s="151">
        <v>0.0</v>
      </c>
      <c r="H18" s="151">
        <v>0.0</v>
      </c>
      <c r="I18" s="151">
        <v>0.0</v>
      </c>
      <c r="J18" s="151">
        <v>0.0</v>
      </c>
      <c r="K18" s="151">
        <v>0.0</v>
      </c>
      <c r="L18" s="151">
        <v>0.0</v>
      </c>
      <c r="M18" s="151">
        <v>0.0</v>
      </c>
      <c r="N18" s="152">
        <v>0.0</v>
      </c>
      <c r="O18" s="47"/>
      <c r="P18" s="1"/>
      <c r="Q18" s="1"/>
      <c r="R18" s="1"/>
      <c r="S18" s="1"/>
      <c r="T18" s="1"/>
      <c r="U18" s="1"/>
      <c r="V18" s="1"/>
      <c r="W18" s="1"/>
      <c r="X18" s="1"/>
      <c r="Y18" s="1"/>
      <c r="Z18" s="1"/>
    </row>
    <row r="19" ht="15.75" customHeight="1">
      <c r="A19" s="21" t="s">
        <v>100</v>
      </c>
      <c r="B19" s="86">
        <f t="shared" ref="B19:N19" si="4">SUBTOTAL(9,B14:B18)</f>
        <v>35000</v>
      </c>
      <c r="C19" s="86">
        <f t="shared" si="4"/>
        <v>76628</v>
      </c>
      <c r="D19" s="86">
        <f t="shared" si="4"/>
        <v>73628</v>
      </c>
      <c r="E19" s="86">
        <f t="shared" si="4"/>
        <v>71628</v>
      </c>
      <c r="F19" s="86">
        <f t="shared" si="4"/>
        <v>76128</v>
      </c>
      <c r="G19" s="86">
        <f t="shared" si="4"/>
        <v>71628</v>
      </c>
      <c r="H19" s="86">
        <f t="shared" si="4"/>
        <v>71628</v>
      </c>
      <c r="I19" s="86">
        <f t="shared" si="4"/>
        <v>71628</v>
      </c>
      <c r="J19" s="86">
        <f t="shared" si="4"/>
        <v>71628</v>
      </c>
      <c r="K19" s="86">
        <f t="shared" si="4"/>
        <v>71628</v>
      </c>
      <c r="L19" s="86">
        <f t="shared" si="4"/>
        <v>71628</v>
      </c>
      <c r="M19" s="86">
        <f t="shared" si="4"/>
        <v>71628</v>
      </c>
      <c r="N19" s="87">
        <f t="shared" si="4"/>
        <v>71628</v>
      </c>
      <c r="O19" s="1"/>
      <c r="P19" s="1"/>
      <c r="Q19" s="1"/>
      <c r="R19" s="1"/>
      <c r="S19" s="1"/>
      <c r="T19" s="1"/>
      <c r="U19" s="1"/>
      <c r="V19" s="1"/>
      <c r="W19" s="1"/>
      <c r="X19" s="1"/>
      <c r="Y19" s="1"/>
      <c r="Z19" s="1"/>
    </row>
    <row r="20" ht="15.75" customHeight="1">
      <c r="A20" s="125"/>
      <c r="B20" s="86"/>
      <c r="C20" s="86"/>
      <c r="D20" s="86"/>
      <c r="E20" s="86"/>
      <c r="F20" s="86"/>
      <c r="G20" s="86"/>
      <c r="H20" s="86"/>
      <c r="I20" s="86"/>
      <c r="J20" s="86"/>
      <c r="K20" s="86"/>
      <c r="L20" s="86"/>
      <c r="M20" s="86"/>
      <c r="N20" s="87"/>
      <c r="O20" s="1"/>
      <c r="P20" s="1"/>
      <c r="Q20" s="1"/>
      <c r="R20" s="1"/>
      <c r="S20" s="1"/>
      <c r="T20" s="1"/>
      <c r="U20" s="1"/>
      <c r="V20" s="1"/>
      <c r="W20" s="1"/>
      <c r="X20" s="1"/>
      <c r="Y20" s="1"/>
      <c r="Z20" s="1"/>
    </row>
    <row r="21" ht="15.75" customHeight="1">
      <c r="A21" s="21" t="s">
        <v>101</v>
      </c>
      <c r="B21" s="86"/>
      <c r="C21" s="86"/>
      <c r="D21" s="86"/>
      <c r="E21" s="86"/>
      <c r="F21" s="86"/>
      <c r="G21" s="86"/>
      <c r="H21" s="86"/>
      <c r="I21" s="86"/>
      <c r="J21" s="86"/>
      <c r="K21" s="86"/>
      <c r="L21" s="86"/>
      <c r="M21" s="86"/>
      <c r="N21" s="87"/>
      <c r="O21" s="1"/>
      <c r="P21" s="1"/>
      <c r="Q21" s="1"/>
      <c r="R21" s="1"/>
      <c r="S21" s="1"/>
      <c r="T21" s="1"/>
      <c r="U21" s="1"/>
      <c r="V21" s="1"/>
      <c r="W21" s="1"/>
      <c r="X21" s="1"/>
      <c r="Y21" s="1"/>
      <c r="Z21" s="1"/>
    </row>
    <row r="22" ht="15.75" customHeight="1">
      <c r="A22" s="28" t="s">
        <v>102</v>
      </c>
      <c r="B22" s="157">
        <v>260000.0</v>
      </c>
      <c r="C22" s="86">
        <f t="shared" ref="C22:N22" si="5">B22</f>
        <v>260000</v>
      </c>
      <c r="D22" s="86">
        <f t="shared" si="5"/>
        <v>260000</v>
      </c>
      <c r="E22" s="86">
        <f t="shared" si="5"/>
        <v>260000</v>
      </c>
      <c r="F22" s="86">
        <f t="shared" si="5"/>
        <v>260000</v>
      </c>
      <c r="G22" s="86">
        <f t="shared" si="5"/>
        <v>260000</v>
      </c>
      <c r="H22" s="86">
        <f t="shared" si="5"/>
        <v>260000</v>
      </c>
      <c r="I22" s="86">
        <f t="shared" si="5"/>
        <v>260000</v>
      </c>
      <c r="J22" s="86">
        <f t="shared" si="5"/>
        <v>260000</v>
      </c>
      <c r="K22" s="86">
        <f t="shared" si="5"/>
        <v>260000</v>
      </c>
      <c r="L22" s="86">
        <f t="shared" si="5"/>
        <v>260000</v>
      </c>
      <c r="M22" s="86">
        <f t="shared" si="5"/>
        <v>260000</v>
      </c>
      <c r="N22" s="87">
        <f t="shared" si="5"/>
        <v>260000</v>
      </c>
      <c r="O22" s="1"/>
      <c r="P22" s="1"/>
      <c r="Q22" s="1"/>
      <c r="R22" s="1"/>
      <c r="S22" s="1"/>
      <c r="T22" s="1"/>
      <c r="U22" s="1"/>
      <c r="V22" s="1"/>
      <c r="W22" s="1"/>
      <c r="X22" s="1"/>
      <c r="Y22" s="1"/>
      <c r="Z22" s="1"/>
    </row>
    <row r="23" ht="15.75" customHeight="1">
      <c r="A23" s="28" t="s">
        <v>103</v>
      </c>
      <c r="B23" s="149">
        <v>0.0</v>
      </c>
      <c r="C23" s="149">
        <v>0.0</v>
      </c>
      <c r="D23" s="149">
        <v>0.0</v>
      </c>
      <c r="E23" s="149">
        <v>0.0</v>
      </c>
      <c r="F23" s="149">
        <v>0.0</v>
      </c>
      <c r="G23" s="149">
        <v>0.0</v>
      </c>
      <c r="H23" s="149">
        <v>0.0</v>
      </c>
      <c r="I23" s="149">
        <v>0.0</v>
      </c>
      <c r="J23" s="149">
        <v>0.0</v>
      </c>
      <c r="K23" s="149">
        <v>0.0</v>
      </c>
      <c r="L23" s="149">
        <v>0.0</v>
      </c>
      <c r="M23" s="149">
        <v>0.0</v>
      </c>
      <c r="N23" s="150">
        <v>0.0</v>
      </c>
      <c r="O23" s="1"/>
      <c r="P23" s="1"/>
      <c r="Q23" s="1"/>
      <c r="R23" s="1"/>
      <c r="S23" s="1"/>
      <c r="T23" s="1"/>
      <c r="U23" s="1"/>
      <c r="V23" s="1"/>
      <c r="W23" s="1"/>
      <c r="X23" s="1"/>
      <c r="Y23" s="1"/>
      <c r="Z23" s="1"/>
    </row>
    <row r="24" ht="15.75" customHeight="1">
      <c r="A24" s="28" t="s">
        <v>104</v>
      </c>
      <c r="B24" s="149">
        <f t="shared" ref="B24:N24" si="6">0</f>
        <v>0</v>
      </c>
      <c r="C24" s="149">
        <f t="shared" si="6"/>
        <v>0</v>
      </c>
      <c r="D24" s="149">
        <f t="shared" si="6"/>
        <v>0</v>
      </c>
      <c r="E24" s="149">
        <f t="shared" si="6"/>
        <v>0</v>
      </c>
      <c r="F24" s="149">
        <f t="shared" si="6"/>
        <v>0</v>
      </c>
      <c r="G24" s="149">
        <f t="shared" si="6"/>
        <v>0</v>
      </c>
      <c r="H24" s="149">
        <f t="shared" si="6"/>
        <v>0</v>
      </c>
      <c r="I24" s="149">
        <f t="shared" si="6"/>
        <v>0</v>
      </c>
      <c r="J24" s="149">
        <f t="shared" si="6"/>
        <v>0</v>
      </c>
      <c r="K24" s="149">
        <f t="shared" si="6"/>
        <v>0</v>
      </c>
      <c r="L24" s="149">
        <f t="shared" si="6"/>
        <v>0</v>
      </c>
      <c r="M24" s="149">
        <f t="shared" si="6"/>
        <v>0</v>
      </c>
      <c r="N24" s="150">
        <f t="shared" si="6"/>
        <v>0</v>
      </c>
      <c r="O24" s="1"/>
      <c r="P24" s="1"/>
      <c r="Q24" s="1"/>
      <c r="R24" s="1"/>
      <c r="S24" s="1"/>
      <c r="T24" s="1"/>
      <c r="U24" s="1"/>
      <c r="V24" s="1"/>
      <c r="W24" s="1"/>
      <c r="X24" s="1"/>
      <c r="Y24" s="1"/>
      <c r="Z24" s="1"/>
    </row>
    <row r="25" ht="15.75" customHeight="1">
      <c r="A25" s="28" t="s">
        <v>105</v>
      </c>
      <c r="B25" s="149">
        <v>0.0</v>
      </c>
      <c r="C25" s="149">
        <v>0.0</v>
      </c>
      <c r="D25" s="149">
        <v>0.0</v>
      </c>
      <c r="E25" s="149">
        <v>0.0</v>
      </c>
      <c r="F25" s="149">
        <v>0.0</v>
      </c>
      <c r="G25" s="149">
        <v>0.0</v>
      </c>
      <c r="H25" s="149">
        <v>0.0</v>
      </c>
      <c r="I25" s="149">
        <v>0.0</v>
      </c>
      <c r="J25" s="149">
        <v>0.0</v>
      </c>
      <c r="K25" s="149">
        <v>0.0</v>
      </c>
      <c r="L25" s="149">
        <v>0.0</v>
      </c>
      <c r="M25" s="149">
        <v>0.0</v>
      </c>
      <c r="N25" s="150">
        <v>0.0</v>
      </c>
      <c r="O25" s="1"/>
      <c r="P25" s="1"/>
      <c r="Q25" s="1"/>
      <c r="R25" s="1"/>
      <c r="S25" s="1"/>
      <c r="T25" s="1"/>
      <c r="U25" s="1"/>
      <c r="V25" s="1"/>
      <c r="W25" s="1"/>
      <c r="X25" s="1"/>
      <c r="Y25" s="1"/>
      <c r="Z25" s="1"/>
    </row>
    <row r="26" ht="15.75" customHeight="1">
      <c r="A26" s="28" t="s">
        <v>106</v>
      </c>
      <c r="B26" s="158"/>
      <c r="C26" s="158">
        <f>'Profit and Loss Budget'!C36</f>
        <v>34348.76</v>
      </c>
      <c r="D26" s="158">
        <f>'Profit and Loss Budget'!D36+C26</f>
        <v>68697.52</v>
      </c>
      <c r="E26" s="158">
        <f>'Profit and Loss Budget'!E36+D26</f>
        <v>103046.28</v>
      </c>
      <c r="F26" s="158">
        <f>'Profit and Loss Budget'!F36+E26</f>
        <v>137395.04</v>
      </c>
      <c r="G26" s="158">
        <f>'Profit and Loss Budget'!G36+F26</f>
        <v>171743.8</v>
      </c>
      <c r="H26" s="158">
        <f>'Profit and Loss Budget'!H36+G26</f>
        <v>205091.56</v>
      </c>
      <c r="I26" s="158">
        <f>'Profit and Loss Budget'!I36+H26</f>
        <v>238439.32</v>
      </c>
      <c r="J26" s="158">
        <f>'Profit and Loss Budget'!J36+I26</f>
        <v>271787.08</v>
      </c>
      <c r="K26" s="158">
        <f>'Profit and Loss Budget'!K36+J26</f>
        <v>305134.84</v>
      </c>
      <c r="L26" s="158">
        <f>'Profit and Loss Budget'!L36+K26</f>
        <v>338482.6</v>
      </c>
      <c r="M26" s="158">
        <f>'Profit and Loss Budget'!M36+L26</f>
        <v>371830.36</v>
      </c>
      <c r="N26" s="159">
        <f>'Profit and Loss Budget'!N36+M26</f>
        <v>405178.12</v>
      </c>
      <c r="O26" s="1"/>
      <c r="P26" s="1"/>
      <c r="Q26" s="1"/>
      <c r="R26" s="1"/>
      <c r="S26" s="1"/>
      <c r="T26" s="1"/>
      <c r="U26" s="1"/>
      <c r="V26" s="1"/>
      <c r="W26" s="1"/>
      <c r="X26" s="1"/>
      <c r="Y26" s="1"/>
      <c r="Z26" s="1"/>
    </row>
    <row r="27" ht="15.75" customHeight="1">
      <c r="A27" s="21" t="s">
        <v>107</v>
      </c>
      <c r="B27" s="129">
        <f t="shared" ref="B27:N27" si="7">SUBTOTAL(9,B22:B26)</f>
        <v>260000</v>
      </c>
      <c r="C27" s="129">
        <f t="shared" si="7"/>
        <v>294348.76</v>
      </c>
      <c r="D27" s="129">
        <f t="shared" si="7"/>
        <v>328697.52</v>
      </c>
      <c r="E27" s="129">
        <f t="shared" si="7"/>
        <v>363046.28</v>
      </c>
      <c r="F27" s="129">
        <f t="shared" si="7"/>
        <v>397395.04</v>
      </c>
      <c r="G27" s="129">
        <f t="shared" si="7"/>
        <v>431743.8</v>
      </c>
      <c r="H27" s="129">
        <f t="shared" si="7"/>
        <v>465091.56</v>
      </c>
      <c r="I27" s="129">
        <f t="shared" si="7"/>
        <v>498439.32</v>
      </c>
      <c r="J27" s="129">
        <f t="shared" si="7"/>
        <v>531787.08</v>
      </c>
      <c r="K27" s="129">
        <f t="shared" si="7"/>
        <v>565134.84</v>
      </c>
      <c r="L27" s="129">
        <f t="shared" si="7"/>
        <v>598482.6</v>
      </c>
      <c r="M27" s="129">
        <f t="shared" si="7"/>
        <v>631830.36</v>
      </c>
      <c r="N27" s="130">
        <f t="shared" si="7"/>
        <v>665178.12</v>
      </c>
      <c r="O27" s="60"/>
      <c r="P27" s="1"/>
      <c r="Q27" s="1"/>
      <c r="R27" s="1"/>
      <c r="S27" s="1"/>
      <c r="T27" s="1"/>
      <c r="U27" s="1"/>
      <c r="V27" s="1"/>
      <c r="W27" s="1"/>
      <c r="X27" s="1"/>
      <c r="Y27" s="1"/>
      <c r="Z27" s="1"/>
    </row>
    <row r="28" ht="15.75" customHeight="1">
      <c r="A28" s="21" t="s">
        <v>108</v>
      </c>
      <c r="B28" s="153">
        <f t="shared" ref="B28:N28" si="8">SUBTOTAL(9,B13:B27)</f>
        <v>295000</v>
      </c>
      <c r="C28" s="153">
        <f t="shared" si="8"/>
        <v>370976.76</v>
      </c>
      <c r="D28" s="153">
        <f t="shared" si="8"/>
        <v>402325.52</v>
      </c>
      <c r="E28" s="153">
        <f t="shared" si="8"/>
        <v>434674.28</v>
      </c>
      <c r="F28" s="153">
        <f t="shared" si="8"/>
        <v>473523.04</v>
      </c>
      <c r="G28" s="153">
        <f t="shared" si="8"/>
        <v>503371.8</v>
      </c>
      <c r="H28" s="153">
        <f t="shared" si="8"/>
        <v>536719.56</v>
      </c>
      <c r="I28" s="153">
        <f t="shared" si="8"/>
        <v>570067.32</v>
      </c>
      <c r="J28" s="153">
        <f t="shared" si="8"/>
        <v>603415.08</v>
      </c>
      <c r="K28" s="153">
        <f t="shared" si="8"/>
        <v>636762.84</v>
      </c>
      <c r="L28" s="153">
        <f t="shared" si="8"/>
        <v>670110.6</v>
      </c>
      <c r="M28" s="153">
        <f t="shared" si="8"/>
        <v>703458.36</v>
      </c>
      <c r="N28" s="154">
        <f t="shared" si="8"/>
        <v>736806.12</v>
      </c>
      <c r="O28" s="1"/>
      <c r="P28" s="1"/>
      <c r="Q28" s="1"/>
      <c r="R28" s="1"/>
      <c r="S28" s="1"/>
      <c r="T28" s="1"/>
      <c r="U28" s="1"/>
      <c r="V28" s="1"/>
      <c r="W28" s="1"/>
      <c r="X28" s="1"/>
      <c r="Y28" s="1"/>
      <c r="Z28" s="1"/>
    </row>
    <row r="29" ht="15.75" customHeight="1">
      <c r="A29" s="160" t="s">
        <v>109</v>
      </c>
      <c r="B29" s="161">
        <f t="shared" ref="B29:N29" si="9">B28-B10</f>
        <v>0</v>
      </c>
      <c r="C29" s="161">
        <f t="shared" si="9"/>
        <v>0</v>
      </c>
      <c r="D29" s="161">
        <f t="shared" si="9"/>
        <v>0</v>
      </c>
      <c r="E29" s="161">
        <f t="shared" si="9"/>
        <v>0</v>
      </c>
      <c r="F29" s="161">
        <f t="shared" si="9"/>
        <v>0</v>
      </c>
      <c r="G29" s="161">
        <f t="shared" si="9"/>
        <v>0</v>
      </c>
      <c r="H29" s="161">
        <f t="shared" si="9"/>
        <v>0</v>
      </c>
      <c r="I29" s="161">
        <f t="shared" si="9"/>
        <v>0</v>
      </c>
      <c r="J29" s="161">
        <f t="shared" si="9"/>
        <v>0</v>
      </c>
      <c r="K29" s="161">
        <f t="shared" si="9"/>
        <v>0</v>
      </c>
      <c r="L29" s="161">
        <f t="shared" si="9"/>
        <v>0</v>
      </c>
      <c r="M29" s="161">
        <f t="shared" si="9"/>
        <v>0</v>
      </c>
      <c r="N29" s="162">
        <f t="shared" si="9"/>
        <v>0</v>
      </c>
      <c r="O29" s="1"/>
      <c r="P29" s="1"/>
      <c r="Q29" s="1"/>
      <c r="R29" s="1"/>
      <c r="S29" s="1"/>
      <c r="T29" s="1"/>
      <c r="U29" s="1"/>
      <c r="V29" s="1"/>
      <c r="W29" s="1"/>
      <c r="X29" s="1"/>
      <c r="Y29" s="1"/>
      <c r="Z29" s="1"/>
    </row>
    <row r="30" ht="15.75" customHeight="1">
      <c r="A30" s="125"/>
      <c r="B30" s="86"/>
      <c r="C30" s="86"/>
      <c r="D30" s="86"/>
      <c r="E30" s="86"/>
      <c r="F30" s="86"/>
      <c r="G30" s="86"/>
      <c r="H30" s="86"/>
      <c r="I30" s="86"/>
      <c r="J30" s="86"/>
      <c r="K30" s="86"/>
      <c r="L30" s="86"/>
      <c r="M30" s="86"/>
      <c r="N30" s="87"/>
      <c r="O30" s="1"/>
      <c r="P30" s="1"/>
      <c r="Q30" s="1"/>
      <c r="R30" s="1"/>
      <c r="S30" s="1"/>
      <c r="T30" s="1"/>
      <c r="U30" s="1"/>
      <c r="V30" s="1"/>
      <c r="W30" s="1"/>
      <c r="X30" s="1"/>
      <c r="Y30" s="1"/>
      <c r="Z30" s="1"/>
    </row>
    <row r="31" ht="15.75" customHeight="1">
      <c r="A31" s="103" t="s">
        <v>110</v>
      </c>
      <c r="B31" s="86">
        <f t="shared" ref="B31:N31" si="10">B8-B17</f>
        <v>260000</v>
      </c>
      <c r="C31" s="86">
        <f t="shared" si="10"/>
        <v>294348.76</v>
      </c>
      <c r="D31" s="86">
        <f t="shared" si="10"/>
        <v>328697.52</v>
      </c>
      <c r="E31" s="86">
        <f t="shared" si="10"/>
        <v>363046.28</v>
      </c>
      <c r="F31" s="86">
        <f t="shared" si="10"/>
        <v>397395.04</v>
      </c>
      <c r="G31" s="86">
        <f t="shared" si="10"/>
        <v>431743.8</v>
      </c>
      <c r="H31" s="86">
        <f t="shared" si="10"/>
        <v>465091.56</v>
      </c>
      <c r="I31" s="86">
        <f t="shared" si="10"/>
        <v>498439.32</v>
      </c>
      <c r="J31" s="86">
        <f t="shared" si="10"/>
        <v>531787.08</v>
      </c>
      <c r="K31" s="86">
        <f t="shared" si="10"/>
        <v>565134.84</v>
      </c>
      <c r="L31" s="86">
        <f t="shared" si="10"/>
        <v>598482.6</v>
      </c>
      <c r="M31" s="86">
        <f t="shared" si="10"/>
        <v>631830.36</v>
      </c>
      <c r="N31" s="87">
        <f t="shared" si="10"/>
        <v>665178.12</v>
      </c>
      <c r="O31" s="1"/>
      <c r="P31" s="1"/>
      <c r="Q31" s="1"/>
      <c r="R31" s="1"/>
      <c r="S31" s="1"/>
      <c r="T31" s="1"/>
      <c r="U31" s="1"/>
      <c r="V31" s="1"/>
      <c r="W31" s="1"/>
      <c r="X31" s="1"/>
      <c r="Y31" s="1"/>
      <c r="Z31" s="1"/>
    </row>
    <row r="32" ht="15.75" customHeight="1">
      <c r="A32" s="103" t="s">
        <v>111</v>
      </c>
      <c r="B32" s="40">
        <f t="shared" ref="B32:N32" si="11">B4/B31</f>
        <v>0.4615384615</v>
      </c>
      <c r="C32" s="40">
        <f t="shared" si="11"/>
        <v>0.4433001179</v>
      </c>
      <c r="D32" s="40">
        <f t="shared" si="11"/>
        <v>0.4923481017</v>
      </c>
      <c r="E32" s="40">
        <f t="shared" si="11"/>
        <v>0.5348694387</v>
      </c>
      <c r="F32" s="40">
        <f t="shared" si="11"/>
        <v>0.5863966495</v>
      </c>
      <c r="G32" s="40">
        <f t="shared" si="11"/>
        <v>0.60887934</v>
      </c>
      <c r="H32" s="40">
        <f t="shared" si="11"/>
        <v>0.6369232759</v>
      </c>
      <c r="I32" s="40">
        <f t="shared" si="11"/>
        <v>0.6612146891</v>
      </c>
      <c r="J32" s="40">
        <f t="shared" si="11"/>
        <v>0.6824595287</v>
      </c>
      <c r="K32" s="40">
        <f t="shared" si="11"/>
        <v>0.7011971161</v>
      </c>
      <c r="L32" s="40">
        <f t="shared" si="11"/>
        <v>0.7178465673</v>
      </c>
      <c r="M32" s="40">
        <f t="shared" si="11"/>
        <v>0.7327385154</v>
      </c>
      <c r="N32" s="41">
        <f t="shared" si="11"/>
        <v>0.7461372903</v>
      </c>
      <c r="O32" s="1"/>
      <c r="P32" s="1"/>
      <c r="Q32" s="1"/>
      <c r="R32" s="1"/>
      <c r="S32" s="1"/>
      <c r="T32" s="1"/>
      <c r="U32" s="1"/>
      <c r="V32" s="1"/>
      <c r="W32" s="1"/>
      <c r="X32" s="1"/>
      <c r="Y32" s="1"/>
      <c r="Z32" s="1"/>
    </row>
    <row r="33" ht="15.75" customHeight="1">
      <c r="A33" s="103" t="s">
        <v>112</v>
      </c>
      <c r="B33" s="38">
        <f t="shared" ref="B33:N33" si="12">IFERROR(B8/B17,0)</f>
        <v>8.428571429</v>
      </c>
      <c r="C33" s="38">
        <f t="shared" si="12"/>
        <v>4.841268988</v>
      </c>
      <c r="D33" s="38">
        <f t="shared" si="12"/>
        <v>5.464300538</v>
      </c>
      <c r="E33" s="38">
        <f t="shared" si="12"/>
        <v>6.068496677</v>
      </c>
      <c r="F33" s="38">
        <f t="shared" si="12"/>
        <v>6.220090374</v>
      </c>
      <c r="G33" s="38">
        <f t="shared" si="12"/>
        <v>7.027584185</v>
      </c>
      <c r="H33" s="38">
        <f t="shared" si="12"/>
        <v>7.493152957</v>
      </c>
      <c r="I33" s="38">
        <f t="shared" si="12"/>
        <v>7.958721729</v>
      </c>
      <c r="J33" s="38">
        <f t="shared" si="12"/>
        <v>8.424290501</v>
      </c>
      <c r="K33" s="38">
        <f t="shared" si="12"/>
        <v>8.889859273</v>
      </c>
      <c r="L33" s="38">
        <f t="shared" si="12"/>
        <v>9.355428045</v>
      </c>
      <c r="M33" s="38">
        <f t="shared" si="12"/>
        <v>9.820996817</v>
      </c>
      <c r="N33" s="163">
        <f t="shared" si="12"/>
        <v>10.28656559</v>
      </c>
      <c r="O33" s="1"/>
      <c r="P33" s="1"/>
      <c r="Q33" s="1"/>
      <c r="R33" s="1"/>
      <c r="S33" s="1"/>
      <c r="T33" s="1"/>
      <c r="U33" s="1"/>
      <c r="V33" s="1"/>
      <c r="W33" s="1"/>
      <c r="X33" s="1"/>
      <c r="Y33" s="1"/>
      <c r="Z33" s="1"/>
    </row>
    <row r="34" ht="15.75" customHeight="1">
      <c r="A34" s="103" t="s">
        <v>113</v>
      </c>
      <c r="B34" s="38">
        <f t="shared" ref="B34:N34" si="13">IFERROR(B4/B17,0)</f>
        <v>3.428571429</v>
      </c>
      <c r="C34" s="38">
        <f t="shared" si="13"/>
        <v>1.702834995</v>
      </c>
      <c r="D34" s="38">
        <f t="shared" si="13"/>
        <v>2.197989895</v>
      </c>
      <c r="E34" s="38">
        <f t="shared" si="13"/>
        <v>2.710983973</v>
      </c>
      <c r="F34" s="38">
        <f t="shared" si="13"/>
        <v>3.061043506</v>
      </c>
      <c r="G34" s="38">
        <f t="shared" si="13"/>
        <v>3.67007148</v>
      </c>
      <c r="H34" s="38">
        <f t="shared" si="13"/>
        <v>4.135640252</v>
      </c>
      <c r="I34" s="38">
        <f t="shared" si="13"/>
        <v>4.601209024</v>
      </c>
      <c r="J34" s="38">
        <f t="shared" si="13"/>
        <v>5.066777796</v>
      </c>
      <c r="K34" s="38">
        <f t="shared" si="13"/>
        <v>5.532346568</v>
      </c>
      <c r="L34" s="38">
        <f t="shared" si="13"/>
        <v>5.99791534</v>
      </c>
      <c r="M34" s="38">
        <f t="shared" si="13"/>
        <v>6.463484112</v>
      </c>
      <c r="N34" s="163">
        <f t="shared" si="13"/>
        <v>6.929052884</v>
      </c>
      <c r="O34" s="1"/>
      <c r="P34" s="1"/>
      <c r="Q34" s="1"/>
      <c r="R34" s="1"/>
      <c r="S34" s="1"/>
      <c r="T34" s="1"/>
      <c r="U34" s="1"/>
      <c r="V34" s="1"/>
      <c r="W34" s="1"/>
      <c r="X34" s="1"/>
      <c r="Y34" s="1"/>
      <c r="Z34" s="1"/>
    </row>
    <row r="35" ht="15.75" customHeight="1">
      <c r="A35" s="164"/>
      <c r="B35" s="165"/>
      <c r="C35" s="165"/>
      <c r="D35" s="165"/>
      <c r="E35" s="165"/>
      <c r="F35" s="165"/>
      <c r="G35" s="165"/>
      <c r="H35" s="165"/>
      <c r="I35" s="165"/>
      <c r="J35" s="165"/>
      <c r="K35" s="165"/>
      <c r="L35" s="165"/>
      <c r="M35" s="165"/>
      <c r="N35" s="166"/>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1.0" footer="0.0" header="0.0" left="0.75" right="0.75" top="1.0"/>
  <pageSetup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0.1" defaultRowHeight="15.0"/>
  <cols>
    <col customWidth="1" min="1" max="1" width="27.4"/>
    <col customWidth="1" min="2" max="5" width="11.4"/>
    <col customWidth="1" min="6" max="15" width="10.6"/>
    <col customWidth="1" min="16" max="26" width="11.3"/>
  </cols>
  <sheetData>
    <row r="1" ht="15.75" customHeight="1">
      <c r="A1" s="128"/>
      <c r="B1" s="111" t="s">
        <v>12</v>
      </c>
      <c r="C1" s="111" t="s">
        <v>13</v>
      </c>
      <c r="D1" s="111" t="s">
        <v>14</v>
      </c>
      <c r="E1" s="111" t="s">
        <v>15</v>
      </c>
      <c r="F1" s="111" t="s">
        <v>16</v>
      </c>
      <c r="G1" s="111" t="s">
        <v>17</v>
      </c>
      <c r="H1" s="111" t="s">
        <v>18</v>
      </c>
      <c r="I1" s="111" t="s">
        <v>19</v>
      </c>
      <c r="J1" s="111" t="s">
        <v>20</v>
      </c>
      <c r="K1" s="111" t="s">
        <v>21</v>
      </c>
      <c r="L1" s="111" t="s">
        <v>22</v>
      </c>
      <c r="M1" s="111" t="s">
        <v>23</v>
      </c>
      <c r="N1" s="123" t="s">
        <v>24</v>
      </c>
      <c r="O1" s="1"/>
      <c r="P1" s="1"/>
      <c r="Q1" s="1"/>
      <c r="R1" s="1"/>
      <c r="S1" s="1"/>
      <c r="T1" s="1"/>
      <c r="U1" s="1"/>
      <c r="V1" s="1"/>
      <c r="W1" s="1"/>
      <c r="X1" s="1"/>
      <c r="Y1" s="1"/>
      <c r="Z1" s="1"/>
    </row>
    <row r="2" ht="15.75" customHeight="1">
      <c r="A2" s="21" t="s">
        <v>114</v>
      </c>
      <c r="B2" s="167"/>
      <c r="C2" s="1"/>
      <c r="D2" s="1"/>
      <c r="E2" s="1"/>
      <c r="F2" s="1"/>
      <c r="G2" s="1"/>
      <c r="H2" s="1"/>
      <c r="I2" s="1"/>
      <c r="J2" s="1"/>
      <c r="K2" s="1"/>
      <c r="L2" s="1"/>
      <c r="M2" s="1"/>
      <c r="N2" s="23"/>
      <c r="O2" s="1"/>
      <c r="P2" s="1"/>
      <c r="Q2" s="1"/>
      <c r="R2" s="1"/>
      <c r="S2" s="1"/>
      <c r="T2" s="1"/>
      <c r="U2" s="1"/>
      <c r="V2" s="1"/>
      <c r="W2" s="1"/>
      <c r="X2" s="1"/>
      <c r="Y2" s="1"/>
      <c r="Z2" s="1"/>
    </row>
    <row r="3" ht="15.75" customHeight="1">
      <c r="A3" s="28" t="s">
        <v>106</v>
      </c>
      <c r="B3" s="86">
        <f>'Profit and Loss Budget'!C36</f>
        <v>34348.76</v>
      </c>
      <c r="C3" s="86">
        <f>'Profit and Loss Budget'!D36</f>
        <v>34348.76</v>
      </c>
      <c r="D3" s="86">
        <f>'Profit and Loss Budget'!E36</f>
        <v>34348.76</v>
      </c>
      <c r="E3" s="86">
        <f>'Profit and Loss Budget'!F36</f>
        <v>34348.76</v>
      </c>
      <c r="F3" s="86">
        <f>'Profit and Loss Budget'!G36</f>
        <v>34348.76</v>
      </c>
      <c r="G3" s="86">
        <f>'Profit and Loss Budget'!H36</f>
        <v>33347.76</v>
      </c>
      <c r="H3" s="86">
        <f>'Profit and Loss Budget'!I36</f>
        <v>33347.76</v>
      </c>
      <c r="I3" s="86">
        <f>'Profit and Loss Budget'!J36</f>
        <v>33347.76</v>
      </c>
      <c r="J3" s="86">
        <f>'Profit and Loss Budget'!K36</f>
        <v>33347.76</v>
      </c>
      <c r="K3" s="86">
        <f>'Profit and Loss Budget'!L36</f>
        <v>33347.76</v>
      </c>
      <c r="L3" s="86">
        <f>'Profit and Loss Budget'!M36</f>
        <v>33347.76</v>
      </c>
      <c r="M3" s="86">
        <f>'Profit and Loss Budget'!N36</f>
        <v>33347.76</v>
      </c>
      <c r="N3" s="87">
        <f>SUM(B3:M3)</f>
        <v>405178.12</v>
      </c>
      <c r="O3" s="1"/>
      <c r="P3" s="1"/>
      <c r="Q3" s="1"/>
      <c r="R3" s="1"/>
      <c r="S3" s="1"/>
      <c r="T3" s="1"/>
      <c r="U3" s="1"/>
      <c r="V3" s="1"/>
      <c r="W3" s="1"/>
      <c r="X3" s="1"/>
      <c r="Y3" s="1"/>
      <c r="Z3" s="1"/>
    </row>
    <row r="4" ht="15.75" customHeight="1">
      <c r="A4" s="168" t="s">
        <v>115</v>
      </c>
      <c r="B4" s="86"/>
      <c r="C4" s="86"/>
      <c r="D4" s="86"/>
      <c r="E4" s="86"/>
      <c r="F4" s="86"/>
      <c r="G4" s="86"/>
      <c r="H4" s="86"/>
      <c r="I4" s="86"/>
      <c r="J4" s="86"/>
      <c r="K4" s="86"/>
      <c r="L4" s="86"/>
      <c r="M4" s="86"/>
      <c r="N4" s="87"/>
      <c r="O4" s="1"/>
      <c r="P4" s="1"/>
      <c r="Q4" s="1"/>
      <c r="R4" s="1"/>
      <c r="S4" s="1"/>
      <c r="T4" s="1"/>
      <c r="U4" s="1"/>
      <c r="V4" s="1"/>
      <c r="W4" s="1"/>
      <c r="X4" s="1"/>
      <c r="Y4" s="1"/>
      <c r="Z4" s="1"/>
    </row>
    <row r="5" ht="15.75" customHeight="1">
      <c r="A5" s="28" t="s">
        <v>87</v>
      </c>
      <c r="B5" s="86">
        <f>'Balance Sheet'!B5-'Balance Sheet'!C5</f>
        <v>-65491.92</v>
      </c>
      <c r="C5" s="86">
        <f>'Balance Sheet'!C5-'Balance Sheet'!D5</f>
        <v>0</v>
      </c>
      <c r="D5" s="86">
        <f>'Balance Sheet'!D5-'Balance Sheet'!E5</f>
        <v>0</v>
      </c>
      <c r="E5" s="86">
        <f>'Balance Sheet'!E5-'Balance Sheet'!F5</f>
        <v>0</v>
      </c>
      <c r="F5" s="86">
        <f>'Balance Sheet'!F5-'Balance Sheet'!G5</f>
        <v>0</v>
      </c>
      <c r="G5" s="86">
        <f>'Balance Sheet'!G5-'Balance Sheet'!H5</f>
        <v>0</v>
      </c>
      <c r="H5" s="86">
        <f>'Balance Sheet'!H5-'Balance Sheet'!I5</f>
        <v>0</v>
      </c>
      <c r="I5" s="86">
        <f>'Balance Sheet'!I5-'Balance Sheet'!J5</f>
        <v>0</v>
      </c>
      <c r="J5" s="86">
        <f>'Balance Sheet'!J5-'Balance Sheet'!K5</f>
        <v>0</v>
      </c>
      <c r="K5" s="86">
        <f>'Balance Sheet'!K5-'Balance Sheet'!L5</f>
        <v>0</v>
      </c>
      <c r="L5" s="86">
        <f>'Balance Sheet'!L5-'Balance Sheet'!M5</f>
        <v>0</v>
      </c>
      <c r="M5" s="86">
        <f>'Balance Sheet'!M5-'Balance Sheet'!N5</f>
        <v>0</v>
      </c>
      <c r="N5" s="87">
        <f t="shared" ref="N5:N9" si="1">SUM(B5:M5)</f>
        <v>-65491.92</v>
      </c>
      <c r="O5" s="1"/>
      <c r="P5" s="1"/>
      <c r="Q5" s="1"/>
      <c r="R5" s="1"/>
      <c r="S5" s="1"/>
      <c r="T5" s="1"/>
      <c r="U5" s="1"/>
      <c r="V5" s="1"/>
      <c r="W5" s="1"/>
      <c r="X5" s="1"/>
      <c r="Y5" s="1"/>
      <c r="Z5" s="1"/>
    </row>
    <row r="6" ht="15.75" customHeight="1">
      <c r="A6" s="28" t="s">
        <v>88</v>
      </c>
      <c r="B6" s="86">
        <f>'Balance Sheet'!B6-'Balance Sheet'!C6</f>
        <v>0</v>
      </c>
      <c r="C6" s="86">
        <f>'Balance Sheet'!C6-'Balance Sheet'!D6</f>
        <v>0</v>
      </c>
      <c r="D6" s="86">
        <f>'Balance Sheet'!D6-'Balance Sheet'!E6</f>
        <v>0</v>
      </c>
      <c r="E6" s="86">
        <f>'Balance Sheet'!E6-'Balance Sheet'!F6</f>
        <v>0</v>
      </c>
      <c r="F6" s="86">
        <f>'Balance Sheet'!F6-'Balance Sheet'!G6</f>
        <v>0</v>
      </c>
      <c r="G6" s="86">
        <f>'Balance Sheet'!G6-'Balance Sheet'!H6</f>
        <v>0</v>
      </c>
      <c r="H6" s="86">
        <f>'Balance Sheet'!H6-'Balance Sheet'!I6</f>
        <v>0</v>
      </c>
      <c r="I6" s="86">
        <f>'Balance Sheet'!I6-'Balance Sheet'!J6</f>
        <v>0</v>
      </c>
      <c r="J6" s="86">
        <f>'Balance Sheet'!J6-'Balance Sheet'!K6</f>
        <v>0</v>
      </c>
      <c r="K6" s="86">
        <f>'Balance Sheet'!K6-'Balance Sheet'!L6</f>
        <v>0</v>
      </c>
      <c r="L6" s="86">
        <f>'Balance Sheet'!L6-'Balance Sheet'!M6</f>
        <v>0</v>
      </c>
      <c r="M6" s="86">
        <f>'Balance Sheet'!M6-'Balance Sheet'!N6</f>
        <v>0</v>
      </c>
      <c r="N6" s="87">
        <f t="shared" si="1"/>
        <v>0</v>
      </c>
      <c r="O6" s="1"/>
      <c r="P6" s="1"/>
      <c r="Q6" s="1"/>
      <c r="R6" s="1"/>
      <c r="S6" s="1"/>
      <c r="T6" s="1"/>
      <c r="U6" s="1"/>
      <c r="V6" s="1"/>
      <c r="W6" s="1"/>
      <c r="X6" s="1"/>
      <c r="Y6" s="1"/>
      <c r="Z6" s="1"/>
    </row>
    <row r="7" ht="15.75" customHeight="1">
      <c r="A7" s="28" t="s">
        <v>89</v>
      </c>
      <c r="B7" s="86">
        <f>'Balance Sheet'!B7-'Balance Sheet'!C7</f>
        <v>0</v>
      </c>
      <c r="C7" s="86">
        <f>'Balance Sheet'!C7-'Balance Sheet'!D7</f>
        <v>0</v>
      </c>
      <c r="D7" s="86">
        <f>'Balance Sheet'!D7-'Balance Sheet'!E7</f>
        <v>0</v>
      </c>
      <c r="E7" s="86">
        <f>'Balance Sheet'!E7-'Balance Sheet'!F7</f>
        <v>0</v>
      </c>
      <c r="F7" s="86">
        <f>'Balance Sheet'!F7-'Balance Sheet'!G7</f>
        <v>0</v>
      </c>
      <c r="G7" s="86">
        <f>'Balance Sheet'!G7-'Balance Sheet'!H7</f>
        <v>0</v>
      </c>
      <c r="H7" s="86">
        <f>'Balance Sheet'!H7-'Balance Sheet'!I7</f>
        <v>0</v>
      </c>
      <c r="I7" s="86">
        <f>'Balance Sheet'!I7-'Balance Sheet'!J7</f>
        <v>0</v>
      </c>
      <c r="J7" s="86">
        <f>'Balance Sheet'!J7-'Balance Sheet'!K7</f>
        <v>0</v>
      </c>
      <c r="K7" s="86">
        <f>'Balance Sheet'!K7-'Balance Sheet'!L7</f>
        <v>0</v>
      </c>
      <c r="L7" s="86">
        <f>'Balance Sheet'!L7-'Balance Sheet'!M7</f>
        <v>0</v>
      </c>
      <c r="M7" s="86">
        <f>'Balance Sheet'!M7-'Balance Sheet'!N7</f>
        <v>0</v>
      </c>
      <c r="N7" s="87">
        <f t="shared" si="1"/>
        <v>0</v>
      </c>
      <c r="O7" s="1"/>
      <c r="P7" s="1"/>
      <c r="Q7" s="1"/>
      <c r="R7" s="1"/>
      <c r="S7" s="1"/>
      <c r="T7" s="1"/>
      <c r="U7" s="1"/>
      <c r="V7" s="1"/>
      <c r="W7" s="1"/>
      <c r="X7" s="1"/>
      <c r="Y7" s="1"/>
      <c r="Z7" s="1"/>
    </row>
    <row r="8" ht="15.75" customHeight="1">
      <c r="A8" s="28" t="s">
        <v>95</v>
      </c>
      <c r="B8" s="86">
        <f>'Balance Sheet'!C14-'Balance Sheet'!B14</f>
        <v>38628</v>
      </c>
      <c r="C8" s="86">
        <f>'Balance Sheet'!D14-'Balance Sheet'!C14</f>
        <v>0</v>
      </c>
      <c r="D8" s="86">
        <f>'Balance Sheet'!E14-'Balance Sheet'!D14</f>
        <v>0</v>
      </c>
      <c r="E8" s="86">
        <f>'Balance Sheet'!F14-'Balance Sheet'!E14</f>
        <v>0</v>
      </c>
      <c r="F8" s="86">
        <f>'Balance Sheet'!G14-'Balance Sheet'!F14</f>
        <v>0</v>
      </c>
      <c r="G8" s="86">
        <f>'Balance Sheet'!H14-'Balance Sheet'!G14</f>
        <v>0</v>
      </c>
      <c r="H8" s="86">
        <f>'Balance Sheet'!I14-'Balance Sheet'!H14</f>
        <v>0</v>
      </c>
      <c r="I8" s="86">
        <f>'Balance Sheet'!J14-'Balance Sheet'!I14</f>
        <v>0</v>
      </c>
      <c r="J8" s="86">
        <f>'Balance Sheet'!K14-'Balance Sheet'!J14</f>
        <v>0</v>
      </c>
      <c r="K8" s="86">
        <f>'Balance Sheet'!L14-'Balance Sheet'!K14</f>
        <v>0</v>
      </c>
      <c r="L8" s="86">
        <f>'Balance Sheet'!M14-'Balance Sheet'!L14</f>
        <v>0</v>
      </c>
      <c r="M8" s="86">
        <f>'Balance Sheet'!N14-'Balance Sheet'!M14</f>
        <v>0</v>
      </c>
      <c r="N8" s="87">
        <f t="shared" si="1"/>
        <v>38628</v>
      </c>
      <c r="O8" s="1"/>
      <c r="P8" s="1"/>
      <c r="Q8" s="1"/>
      <c r="R8" s="1"/>
      <c r="S8" s="1"/>
      <c r="T8" s="1"/>
      <c r="U8" s="1"/>
      <c r="V8" s="1"/>
      <c r="W8" s="1"/>
      <c r="X8" s="1"/>
      <c r="Y8" s="1"/>
      <c r="Z8" s="1"/>
    </row>
    <row r="9" ht="15.75" customHeight="1">
      <c r="A9" s="28" t="s">
        <v>97</v>
      </c>
      <c r="B9" s="158">
        <f>'Balance Sheet'!C16-'Balance Sheet'!B16</f>
        <v>0</v>
      </c>
      <c r="C9" s="158">
        <f>'Balance Sheet'!D16-'Balance Sheet'!C16</f>
        <v>0</v>
      </c>
      <c r="D9" s="158">
        <f>'Balance Sheet'!E16-'Balance Sheet'!D16</f>
        <v>0</v>
      </c>
      <c r="E9" s="158">
        <f>'Balance Sheet'!F16-'Balance Sheet'!E16</f>
        <v>0</v>
      </c>
      <c r="F9" s="158">
        <f>'Balance Sheet'!G16-'Balance Sheet'!F16</f>
        <v>0</v>
      </c>
      <c r="G9" s="158">
        <f>'Balance Sheet'!H16-'Balance Sheet'!G16</f>
        <v>0</v>
      </c>
      <c r="H9" s="158">
        <f>'Balance Sheet'!I16-'Balance Sheet'!H16</f>
        <v>0</v>
      </c>
      <c r="I9" s="158">
        <f>'Balance Sheet'!J16-'Balance Sheet'!I16</f>
        <v>0</v>
      </c>
      <c r="J9" s="158">
        <f>'Balance Sheet'!K16-'Balance Sheet'!J16</f>
        <v>0</v>
      </c>
      <c r="K9" s="158">
        <f>'Balance Sheet'!L16-'Balance Sheet'!K16</f>
        <v>0</v>
      </c>
      <c r="L9" s="158">
        <f>'Balance Sheet'!M16-'Balance Sheet'!L16</f>
        <v>0</v>
      </c>
      <c r="M9" s="158">
        <f>'Balance Sheet'!N16-'Balance Sheet'!M16</f>
        <v>0</v>
      </c>
      <c r="N9" s="159">
        <f t="shared" si="1"/>
        <v>0</v>
      </c>
      <c r="O9" s="1"/>
      <c r="P9" s="1"/>
      <c r="Q9" s="1"/>
      <c r="R9" s="1"/>
      <c r="S9" s="1"/>
      <c r="T9" s="1"/>
      <c r="U9" s="1"/>
      <c r="V9" s="1"/>
      <c r="W9" s="1"/>
      <c r="X9" s="1"/>
      <c r="Y9" s="1"/>
      <c r="Z9" s="1"/>
    </row>
    <row r="10" ht="15.75" customHeight="1">
      <c r="A10" s="37" t="s">
        <v>116</v>
      </c>
      <c r="B10" s="86">
        <f t="shared" ref="B10:N10" si="2">SUM(B5:B9)+B3</f>
        <v>7484.84</v>
      </c>
      <c r="C10" s="86">
        <f t="shared" si="2"/>
        <v>34348.76</v>
      </c>
      <c r="D10" s="86">
        <f t="shared" si="2"/>
        <v>34348.76</v>
      </c>
      <c r="E10" s="86">
        <f t="shared" si="2"/>
        <v>34348.76</v>
      </c>
      <c r="F10" s="86">
        <f t="shared" si="2"/>
        <v>34348.76</v>
      </c>
      <c r="G10" s="86">
        <f t="shared" si="2"/>
        <v>33347.76</v>
      </c>
      <c r="H10" s="86">
        <f t="shared" si="2"/>
        <v>33347.76</v>
      </c>
      <c r="I10" s="86">
        <f t="shared" si="2"/>
        <v>33347.76</v>
      </c>
      <c r="J10" s="86">
        <f t="shared" si="2"/>
        <v>33347.76</v>
      </c>
      <c r="K10" s="86">
        <f t="shared" si="2"/>
        <v>33347.76</v>
      </c>
      <c r="L10" s="86">
        <f t="shared" si="2"/>
        <v>33347.76</v>
      </c>
      <c r="M10" s="86">
        <f t="shared" si="2"/>
        <v>33347.76</v>
      </c>
      <c r="N10" s="87">
        <f t="shared" si="2"/>
        <v>378314.2</v>
      </c>
      <c r="O10" s="47"/>
      <c r="P10" s="1"/>
      <c r="Q10" s="1"/>
      <c r="R10" s="1"/>
      <c r="S10" s="1"/>
      <c r="T10" s="1"/>
      <c r="U10" s="1"/>
      <c r="V10" s="1"/>
      <c r="W10" s="1"/>
      <c r="X10" s="1"/>
      <c r="Y10" s="1"/>
      <c r="Z10" s="1"/>
    </row>
    <row r="11" ht="15.75" customHeight="1">
      <c r="A11" s="125"/>
      <c r="B11" s="86"/>
      <c r="C11" s="86"/>
      <c r="D11" s="86"/>
      <c r="E11" s="86"/>
      <c r="F11" s="86"/>
      <c r="G11" s="86"/>
      <c r="H11" s="86"/>
      <c r="I11" s="86"/>
      <c r="J11" s="86"/>
      <c r="K11" s="86"/>
      <c r="L11" s="86"/>
      <c r="M11" s="86"/>
      <c r="N11" s="87"/>
      <c r="O11" s="1"/>
      <c r="P11" s="1"/>
      <c r="Q11" s="1"/>
      <c r="R11" s="1"/>
      <c r="S11" s="1"/>
      <c r="T11" s="1"/>
      <c r="U11" s="1"/>
      <c r="V11" s="1"/>
      <c r="W11" s="1"/>
      <c r="X11" s="1"/>
      <c r="Y11" s="1"/>
      <c r="Z11" s="1"/>
    </row>
    <row r="12" ht="15.75" customHeight="1">
      <c r="A12" s="21" t="s">
        <v>117</v>
      </c>
      <c r="B12" s="86"/>
      <c r="C12" s="86"/>
      <c r="D12" s="86"/>
      <c r="E12" s="86"/>
      <c r="F12" s="86"/>
      <c r="G12" s="86"/>
      <c r="H12" s="86"/>
      <c r="I12" s="86"/>
      <c r="J12" s="86"/>
      <c r="K12" s="86"/>
      <c r="L12" s="86"/>
      <c r="M12" s="86"/>
      <c r="N12" s="87"/>
      <c r="O12" s="1"/>
      <c r="P12" s="1"/>
      <c r="Q12" s="1"/>
      <c r="R12" s="1"/>
      <c r="S12" s="1"/>
      <c r="T12" s="1"/>
      <c r="U12" s="1"/>
      <c r="V12" s="1"/>
      <c r="W12" s="1"/>
      <c r="X12" s="1"/>
      <c r="Y12" s="1"/>
      <c r="Z12" s="1"/>
    </row>
    <row r="13" ht="15.75" customHeight="1">
      <c r="A13" s="28" t="s">
        <v>118</v>
      </c>
      <c r="B13" s="158">
        <f>'Balance Sheet'!B9-'Balance Sheet'!C9</f>
        <v>0</v>
      </c>
      <c r="C13" s="158">
        <f>'Balance Sheet'!C9-'Balance Sheet'!D9</f>
        <v>0</v>
      </c>
      <c r="D13" s="158">
        <f>'Balance Sheet'!D9-'Balance Sheet'!E9</f>
        <v>0</v>
      </c>
      <c r="E13" s="158">
        <f>'Balance Sheet'!E9-'Balance Sheet'!F9</f>
        <v>0</v>
      </c>
      <c r="F13" s="158">
        <f>'Balance Sheet'!F9-'Balance Sheet'!G9</f>
        <v>0</v>
      </c>
      <c r="G13" s="158">
        <f>'Balance Sheet'!G9-'Balance Sheet'!H9</f>
        <v>0</v>
      </c>
      <c r="H13" s="158">
        <f>'Balance Sheet'!H9-'Balance Sheet'!I9</f>
        <v>0</v>
      </c>
      <c r="I13" s="158">
        <f>'Balance Sheet'!I9-'Balance Sheet'!J9</f>
        <v>0</v>
      </c>
      <c r="J13" s="158">
        <f>'Balance Sheet'!J9-'Balance Sheet'!K9</f>
        <v>0</v>
      </c>
      <c r="K13" s="158">
        <f>'Balance Sheet'!K9-'Balance Sheet'!L9</f>
        <v>0</v>
      </c>
      <c r="L13" s="158">
        <f>'Balance Sheet'!L9-'Balance Sheet'!M9</f>
        <v>0</v>
      </c>
      <c r="M13" s="158">
        <f>'Balance Sheet'!M9-'Balance Sheet'!N9</f>
        <v>0</v>
      </c>
      <c r="N13" s="159">
        <f t="shared" ref="N13:N14" si="4">SUM(B13:M13)</f>
        <v>0</v>
      </c>
      <c r="O13" s="47"/>
      <c r="P13" s="1"/>
      <c r="Q13" s="1"/>
      <c r="R13" s="1"/>
      <c r="S13" s="1"/>
      <c r="T13" s="1"/>
      <c r="U13" s="1"/>
      <c r="V13" s="1"/>
      <c r="W13" s="1"/>
      <c r="X13" s="1"/>
      <c r="Y13" s="1"/>
      <c r="Z13" s="1"/>
    </row>
    <row r="14" ht="15.75" customHeight="1">
      <c r="A14" s="21" t="s">
        <v>119</v>
      </c>
      <c r="B14" s="86">
        <f t="shared" ref="B14:M14" si="3">SUM(B13)</f>
        <v>0</v>
      </c>
      <c r="C14" s="86">
        <f t="shared" si="3"/>
        <v>0</v>
      </c>
      <c r="D14" s="86">
        <f t="shared" si="3"/>
        <v>0</v>
      </c>
      <c r="E14" s="86">
        <f t="shared" si="3"/>
        <v>0</v>
      </c>
      <c r="F14" s="86">
        <f t="shared" si="3"/>
        <v>0</v>
      </c>
      <c r="G14" s="86">
        <f t="shared" si="3"/>
        <v>0</v>
      </c>
      <c r="H14" s="86">
        <f t="shared" si="3"/>
        <v>0</v>
      </c>
      <c r="I14" s="86">
        <f t="shared" si="3"/>
        <v>0</v>
      </c>
      <c r="J14" s="86">
        <f t="shared" si="3"/>
        <v>0</v>
      </c>
      <c r="K14" s="86">
        <f t="shared" si="3"/>
        <v>0</v>
      </c>
      <c r="L14" s="86">
        <f t="shared" si="3"/>
        <v>0</v>
      </c>
      <c r="M14" s="86">
        <f t="shared" si="3"/>
        <v>0</v>
      </c>
      <c r="N14" s="87">
        <f t="shared" si="4"/>
        <v>0</v>
      </c>
      <c r="O14" s="47"/>
      <c r="P14" s="1"/>
      <c r="Q14" s="1"/>
      <c r="R14" s="1"/>
      <c r="S14" s="1"/>
      <c r="T14" s="1"/>
      <c r="U14" s="1"/>
      <c r="V14" s="1"/>
      <c r="W14" s="1"/>
      <c r="X14" s="1"/>
      <c r="Y14" s="1"/>
      <c r="Z14" s="1"/>
    </row>
    <row r="15" ht="15.75" customHeight="1">
      <c r="A15" s="125"/>
      <c r="B15" s="86"/>
      <c r="C15" s="86"/>
      <c r="D15" s="86"/>
      <c r="E15" s="86"/>
      <c r="F15" s="86"/>
      <c r="G15" s="86"/>
      <c r="H15" s="86"/>
      <c r="I15" s="86"/>
      <c r="J15" s="86"/>
      <c r="K15" s="86"/>
      <c r="L15" s="86"/>
      <c r="M15" s="86"/>
      <c r="N15" s="87"/>
      <c r="O15" s="1"/>
      <c r="P15" s="1"/>
      <c r="Q15" s="1"/>
      <c r="R15" s="1"/>
      <c r="S15" s="1"/>
      <c r="T15" s="1"/>
      <c r="U15" s="1"/>
      <c r="V15" s="1"/>
      <c r="W15" s="1"/>
      <c r="X15" s="1"/>
      <c r="Y15" s="1"/>
      <c r="Z15" s="1"/>
    </row>
    <row r="16" ht="15.75" customHeight="1">
      <c r="A16" s="21" t="s">
        <v>120</v>
      </c>
      <c r="B16" s="86"/>
      <c r="C16" s="86"/>
      <c r="D16" s="86"/>
      <c r="E16" s="86"/>
      <c r="F16" s="86"/>
      <c r="G16" s="86"/>
      <c r="H16" s="86"/>
      <c r="I16" s="86"/>
      <c r="J16" s="86"/>
      <c r="K16" s="86"/>
      <c r="L16" s="86"/>
      <c r="M16" s="86"/>
      <c r="N16" s="87"/>
      <c r="O16" s="1"/>
      <c r="P16" s="1"/>
      <c r="Q16" s="1"/>
      <c r="R16" s="1"/>
      <c r="S16" s="1"/>
      <c r="T16" s="1"/>
      <c r="U16" s="1"/>
      <c r="V16" s="1"/>
      <c r="W16" s="1"/>
      <c r="X16" s="1"/>
      <c r="Y16" s="1"/>
      <c r="Z16" s="1"/>
    </row>
    <row r="17" ht="15.75" customHeight="1">
      <c r="A17" s="28" t="s">
        <v>121</v>
      </c>
      <c r="B17" s="86">
        <f>'Balance Sheet'!C15-'Balance Sheet'!B15</f>
        <v>3000</v>
      </c>
      <c r="C17" s="86">
        <f>'Balance Sheet'!D15-'Balance Sheet'!C15</f>
        <v>-3000</v>
      </c>
      <c r="D17" s="86">
        <f>'Balance Sheet'!E15-'Balance Sheet'!D15</f>
        <v>-2000</v>
      </c>
      <c r="E17" s="86">
        <f>'Balance Sheet'!F15-'Balance Sheet'!E15</f>
        <v>4500</v>
      </c>
      <c r="F17" s="86">
        <f>'Balance Sheet'!G15-'Balance Sheet'!F15</f>
        <v>-4500</v>
      </c>
      <c r="G17" s="86">
        <f>'Balance Sheet'!H15-'Balance Sheet'!G15</f>
        <v>0</v>
      </c>
      <c r="H17" s="86">
        <f>'Balance Sheet'!I15-'Balance Sheet'!H15</f>
        <v>0</v>
      </c>
      <c r="I17" s="86">
        <f>'Balance Sheet'!J15-'Balance Sheet'!I15</f>
        <v>0</v>
      </c>
      <c r="J17" s="86">
        <f>'Balance Sheet'!K15-'Balance Sheet'!J15</f>
        <v>0</v>
      </c>
      <c r="K17" s="86">
        <f>'Balance Sheet'!L15-'Balance Sheet'!K15</f>
        <v>0</v>
      </c>
      <c r="L17" s="86">
        <f>'Balance Sheet'!M15-'Balance Sheet'!L15</f>
        <v>0</v>
      </c>
      <c r="M17" s="86">
        <f>'Balance Sheet'!N15-'Balance Sheet'!M15</f>
        <v>0</v>
      </c>
      <c r="N17" s="87">
        <f>SUM(B17:M17)</f>
        <v>-2000</v>
      </c>
      <c r="O17" s="1"/>
      <c r="P17" s="1"/>
      <c r="Q17" s="1"/>
      <c r="R17" s="1"/>
      <c r="S17" s="1"/>
      <c r="T17" s="1"/>
      <c r="U17" s="1"/>
      <c r="V17" s="1"/>
      <c r="W17" s="1"/>
      <c r="X17" s="1"/>
      <c r="Y17" s="1"/>
      <c r="Z17" s="1"/>
    </row>
    <row r="18" ht="15.75" customHeight="1">
      <c r="A18" s="28" t="s">
        <v>122</v>
      </c>
      <c r="B18" s="86">
        <f>'Balance Sheet'!C23-'Balance Sheet'!B23</f>
        <v>0</v>
      </c>
      <c r="C18" s="86">
        <f>'Balance Sheet'!D23-'Balance Sheet'!C23</f>
        <v>0</v>
      </c>
      <c r="D18" s="86">
        <f>'Balance Sheet'!E23-'Balance Sheet'!D23</f>
        <v>0</v>
      </c>
      <c r="E18" s="86">
        <f>'Balance Sheet'!F23-'Balance Sheet'!E23</f>
        <v>0</v>
      </c>
      <c r="F18" s="86">
        <f>'Balance Sheet'!G23-'Balance Sheet'!F23</f>
        <v>0</v>
      </c>
      <c r="G18" s="86">
        <f>'Balance Sheet'!H23-'Balance Sheet'!G23</f>
        <v>0</v>
      </c>
      <c r="H18" s="86">
        <f>'Balance Sheet'!I23-'Balance Sheet'!H23</f>
        <v>0</v>
      </c>
      <c r="I18" s="86">
        <f>'Balance Sheet'!J23-'Balance Sheet'!I23</f>
        <v>0</v>
      </c>
      <c r="J18" s="86">
        <f>'Balance Sheet'!K23-'Balance Sheet'!J23</f>
        <v>0</v>
      </c>
      <c r="K18" s="86">
        <f>'Balance Sheet'!L23-'Balance Sheet'!K23</f>
        <v>0</v>
      </c>
      <c r="L18" s="86">
        <f>'Balance Sheet'!M23-'Balance Sheet'!L23</f>
        <v>0</v>
      </c>
      <c r="M18" s="86">
        <f>'Balance Sheet'!N23-'Balance Sheet'!M23</f>
        <v>0</v>
      </c>
      <c r="N18" s="87"/>
      <c r="O18" s="1"/>
      <c r="P18" s="1"/>
      <c r="Q18" s="1"/>
      <c r="R18" s="1"/>
      <c r="S18" s="1"/>
      <c r="T18" s="1"/>
      <c r="U18" s="1"/>
      <c r="V18" s="1"/>
      <c r="W18" s="1"/>
      <c r="X18" s="1"/>
      <c r="Y18" s="1"/>
      <c r="Z18" s="1"/>
    </row>
    <row r="19" ht="15.75" customHeight="1">
      <c r="A19" s="28" t="s">
        <v>123</v>
      </c>
      <c r="B19" s="158">
        <f>'Balance Sheet'!C18-'Balance Sheet'!B18</f>
        <v>0</v>
      </c>
      <c r="C19" s="158">
        <f>'Balance Sheet'!D18-'Balance Sheet'!C18</f>
        <v>0</v>
      </c>
      <c r="D19" s="158">
        <f>'Balance Sheet'!E18-'Balance Sheet'!D18</f>
        <v>0</v>
      </c>
      <c r="E19" s="158">
        <f>'Balance Sheet'!F18-'Balance Sheet'!E18</f>
        <v>0</v>
      </c>
      <c r="F19" s="158">
        <f>'Balance Sheet'!G18-'Balance Sheet'!F18</f>
        <v>0</v>
      </c>
      <c r="G19" s="158">
        <f>'Balance Sheet'!H18-'Balance Sheet'!G18</f>
        <v>0</v>
      </c>
      <c r="H19" s="158">
        <f>'Balance Sheet'!I18-'Balance Sheet'!H18</f>
        <v>0</v>
      </c>
      <c r="I19" s="158">
        <f>'Balance Sheet'!J18-'Balance Sheet'!I18</f>
        <v>0</v>
      </c>
      <c r="J19" s="158">
        <f>'Balance Sheet'!K18-'Balance Sheet'!J18</f>
        <v>0</v>
      </c>
      <c r="K19" s="158">
        <f>'Balance Sheet'!L18-'Balance Sheet'!K18</f>
        <v>0</v>
      </c>
      <c r="L19" s="158">
        <f>'Balance Sheet'!M18-'Balance Sheet'!L18</f>
        <v>0</v>
      </c>
      <c r="M19" s="158">
        <f>'Balance Sheet'!N18-'Balance Sheet'!M18</f>
        <v>0</v>
      </c>
      <c r="N19" s="159">
        <f t="shared" ref="N19:N20" si="6">SUM(B19:M19)</f>
        <v>0</v>
      </c>
      <c r="O19" s="1"/>
      <c r="P19" s="1"/>
      <c r="Q19" s="1"/>
      <c r="R19" s="1"/>
      <c r="S19" s="1"/>
      <c r="T19" s="1"/>
      <c r="U19" s="1"/>
      <c r="V19" s="1"/>
      <c r="W19" s="1"/>
      <c r="X19" s="1"/>
      <c r="Y19" s="1"/>
      <c r="Z19" s="1"/>
    </row>
    <row r="20" ht="15.75" customHeight="1">
      <c r="A20" s="21" t="s">
        <v>124</v>
      </c>
      <c r="B20" s="86">
        <f t="shared" ref="B20:M20" si="5">SUM(B17:B19)</f>
        <v>3000</v>
      </c>
      <c r="C20" s="86">
        <f t="shared" si="5"/>
        <v>-3000</v>
      </c>
      <c r="D20" s="86">
        <f t="shared" si="5"/>
        <v>-2000</v>
      </c>
      <c r="E20" s="86">
        <f t="shared" si="5"/>
        <v>4500</v>
      </c>
      <c r="F20" s="86">
        <f t="shared" si="5"/>
        <v>-4500</v>
      </c>
      <c r="G20" s="86">
        <f t="shared" si="5"/>
        <v>0</v>
      </c>
      <c r="H20" s="86">
        <f t="shared" si="5"/>
        <v>0</v>
      </c>
      <c r="I20" s="86">
        <f t="shared" si="5"/>
        <v>0</v>
      </c>
      <c r="J20" s="86">
        <f t="shared" si="5"/>
        <v>0</v>
      </c>
      <c r="K20" s="86">
        <f t="shared" si="5"/>
        <v>0</v>
      </c>
      <c r="L20" s="86">
        <f t="shared" si="5"/>
        <v>0</v>
      </c>
      <c r="M20" s="86">
        <f t="shared" si="5"/>
        <v>0</v>
      </c>
      <c r="N20" s="87">
        <f t="shared" si="6"/>
        <v>-2000</v>
      </c>
      <c r="O20" s="47"/>
      <c r="P20" s="1"/>
      <c r="Q20" s="1"/>
      <c r="R20" s="1"/>
      <c r="S20" s="1"/>
      <c r="T20" s="1"/>
      <c r="U20" s="1"/>
      <c r="V20" s="1"/>
      <c r="W20" s="1"/>
      <c r="X20" s="1"/>
      <c r="Y20" s="1"/>
      <c r="Z20" s="1"/>
    </row>
    <row r="21" ht="15.75" customHeight="1">
      <c r="A21" s="125"/>
      <c r="B21" s="86"/>
      <c r="C21" s="86"/>
      <c r="D21" s="86"/>
      <c r="E21" s="86"/>
      <c r="F21" s="86"/>
      <c r="G21" s="86"/>
      <c r="H21" s="86"/>
      <c r="I21" s="86"/>
      <c r="J21" s="86"/>
      <c r="K21" s="86"/>
      <c r="L21" s="86"/>
      <c r="M21" s="86"/>
      <c r="N21" s="87"/>
      <c r="O21" s="1"/>
      <c r="P21" s="1"/>
      <c r="Q21" s="1"/>
      <c r="R21" s="1"/>
      <c r="S21" s="1"/>
      <c r="T21" s="1"/>
      <c r="U21" s="1"/>
      <c r="V21" s="1"/>
      <c r="W21" s="1"/>
      <c r="X21" s="1"/>
      <c r="Y21" s="1"/>
      <c r="Z21" s="1"/>
    </row>
    <row r="22" ht="15.75" customHeight="1">
      <c r="A22" s="103" t="s">
        <v>125</v>
      </c>
      <c r="B22" s="153">
        <f t="shared" ref="B22:M22" si="7">B10+B14+B20</f>
        <v>10484.84</v>
      </c>
      <c r="C22" s="153">
        <f t="shared" si="7"/>
        <v>31348.76</v>
      </c>
      <c r="D22" s="153">
        <f t="shared" si="7"/>
        <v>32348.76</v>
      </c>
      <c r="E22" s="153">
        <f t="shared" si="7"/>
        <v>38848.76</v>
      </c>
      <c r="F22" s="153">
        <f t="shared" si="7"/>
        <v>29848.76</v>
      </c>
      <c r="G22" s="153">
        <f t="shared" si="7"/>
        <v>33347.76</v>
      </c>
      <c r="H22" s="153">
        <f t="shared" si="7"/>
        <v>33347.76</v>
      </c>
      <c r="I22" s="153">
        <f t="shared" si="7"/>
        <v>33347.76</v>
      </c>
      <c r="J22" s="153">
        <f t="shared" si="7"/>
        <v>33347.76</v>
      </c>
      <c r="K22" s="153">
        <f t="shared" si="7"/>
        <v>33347.76</v>
      </c>
      <c r="L22" s="153">
        <f t="shared" si="7"/>
        <v>33347.76</v>
      </c>
      <c r="M22" s="153">
        <f t="shared" si="7"/>
        <v>33347.76</v>
      </c>
      <c r="N22" s="154">
        <f>SUM(B22:M22)</f>
        <v>376314.2</v>
      </c>
      <c r="O22" s="1"/>
      <c r="P22" s="1"/>
      <c r="Q22" s="1"/>
      <c r="R22" s="1"/>
      <c r="S22" s="1"/>
      <c r="T22" s="1"/>
      <c r="U22" s="1"/>
      <c r="V22" s="1"/>
      <c r="W22" s="1"/>
      <c r="X22" s="1"/>
      <c r="Y22" s="1"/>
      <c r="Z22" s="1"/>
    </row>
    <row r="23" ht="15.75" customHeight="1">
      <c r="A23" s="103" t="s">
        <v>126</v>
      </c>
      <c r="B23" s="158">
        <f>'Balance Sheet'!B4</f>
        <v>120000</v>
      </c>
      <c r="C23" s="158">
        <f t="shared" ref="C23:M23" si="8">B24</f>
        <v>130484.84</v>
      </c>
      <c r="D23" s="158">
        <f t="shared" si="8"/>
        <v>161833.6</v>
      </c>
      <c r="E23" s="158">
        <f t="shared" si="8"/>
        <v>194182.36</v>
      </c>
      <c r="F23" s="158">
        <f t="shared" si="8"/>
        <v>233031.12</v>
      </c>
      <c r="G23" s="158">
        <f t="shared" si="8"/>
        <v>262879.88</v>
      </c>
      <c r="H23" s="158">
        <f t="shared" si="8"/>
        <v>296227.64</v>
      </c>
      <c r="I23" s="158">
        <f t="shared" si="8"/>
        <v>329575.4</v>
      </c>
      <c r="J23" s="158">
        <f t="shared" si="8"/>
        <v>362923.16</v>
      </c>
      <c r="K23" s="158">
        <f t="shared" si="8"/>
        <v>396270.92</v>
      </c>
      <c r="L23" s="158">
        <f t="shared" si="8"/>
        <v>429618.68</v>
      </c>
      <c r="M23" s="158">
        <f t="shared" si="8"/>
        <v>462966.44</v>
      </c>
      <c r="N23" s="159">
        <f>B23</f>
        <v>120000</v>
      </c>
      <c r="O23" s="1"/>
      <c r="P23" s="1"/>
      <c r="Q23" s="1"/>
      <c r="R23" s="1"/>
      <c r="S23" s="1"/>
      <c r="T23" s="1"/>
      <c r="U23" s="1"/>
      <c r="V23" s="1"/>
      <c r="W23" s="1"/>
      <c r="X23" s="1"/>
      <c r="Y23" s="1"/>
      <c r="Z23" s="1"/>
    </row>
    <row r="24" ht="15.75" customHeight="1">
      <c r="A24" s="103" t="s">
        <v>127</v>
      </c>
      <c r="B24" s="153">
        <f t="shared" ref="B24:M24" si="9">SUM(B22:B23)</f>
        <v>130484.84</v>
      </c>
      <c r="C24" s="153">
        <f t="shared" si="9"/>
        <v>161833.6</v>
      </c>
      <c r="D24" s="153">
        <f t="shared" si="9"/>
        <v>194182.36</v>
      </c>
      <c r="E24" s="153">
        <f t="shared" si="9"/>
        <v>233031.12</v>
      </c>
      <c r="F24" s="153">
        <f t="shared" si="9"/>
        <v>262879.88</v>
      </c>
      <c r="G24" s="153">
        <f t="shared" si="9"/>
        <v>296227.64</v>
      </c>
      <c r="H24" s="153">
        <f t="shared" si="9"/>
        <v>329575.4</v>
      </c>
      <c r="I24" s="153">
        <f t="shared" si="9"/>
        <v>362923.16</v>
      </c>
      <c r="J24" s="153">
        <f t="shared" si="9"/>
        <v>396270.92</v>
      </c>
      <c r="K24" s="153">
        <f t="shared" si="9"/>
        <v>429618.68</v>
      </c>
      <c r="L24" s="153">
        <f t="shared" si="9"/>
        <v>462966.44</v>
      </c>
      <c r="M24" s="153">
        <f t="shared" si="9"/>
        <v>496314.2</v>
      </c>
      <c r="N24" s="154">
        <f>M24</f>
        <v>496314.2</v>
      </c>
      <c r="O24" s="1"/>
      <c r="P24" s="1"/>
      <c r="Q24" s="1"/>
      <c r="R24" s="1"/>
      <c r="S24" s="1"/>
      <c r="T24" s="1"/>
      <c r="U24" s="1"/>
      <c r="V24" s="1"/>
      <c r="W24" s="1"/>
      <c r="X24" s="1"/>
      <c r="Y24" s="1"/>
      <c r="Z24" s="1"/>
    </row>
    <row r="25" ht="15.75" customHeight="1">
      <c r="A25" s="169" t="s">
        <v>109</v>
      </c>
      <c r="B25" s="170">
        <f>B24-'Balance Sheet'!C4</f>
        <v>0</v>
      </c>
      <c r="C25" s="170">
        <f>C24-'Balance Sheet'!D4</f>
        <v>0</v>
      </c>
      <c r="D25" s="170">
        <f>D24-'Balance Sheet'!E4</f>
        <v>0</v>
      </c>
      <c r="E25" s="170">
        <f>E24-'Balance Sheet'!F4</f>
        <v>0</v>
      </c>
      <c r="F25" s="170">
        <f>F24-'Balance Sheet'!G4</f>
        <v>0</v>
      </c>
      <c r="G25" s="170">
        <f>G24-'Balance Sheet'!H4</f>
        <v>0</v>
      </c>
      <c r="H25" s="170">
        <f>H24-'Balance Sheet'!I4</f>
        <v>0</v>
      </c>
      <c r="I25" s="170">
        <f>I24-'Balance Sheet'!J4</f>
        <v>0</v>
      </c>
      <c r="J25" s="170">
        <f>J24-'Balance Sheet'!K4</f>
        <v>0</v>
      </c>
      <c r="K25" s="170">
        <f>K24-'Balance Sheet'!L4</f>
        <v>0</v>
      </c>
      <c r="L25" s="170">
        <f>L24-'Balance Sheet'!M4</f>
        <v>0</v>
      </c>
      <c r="M25" s="170">
        <f>M24-'Balance Sheet'!N4</f>
        <v>0</v>
      </c>
      <c r="N25" s="159"/>
      <c r="O25" s="1"/>
      <c r="P25" s="1"/>
      <c r="Q25" s="1"/>
      <c r="R25" s="1"/>
      <c r="S25" s="1"/>
      <c r="T25" s="1"/>
      <c r="U25" s="1"/>
      <c r="V25" s="1"/>
      <c r="W25" s="1"/>
      <c r="X25" s="1"/>
      <c r="Y25" s="1"/>
      <c r="Z25" s="1"/>
    </row>
    <row r="26" ht="15.75" customHeight="1">
      <c r="A26" s="1"/>
      <c r="B26" s="167"/>
      <c r="C26" s="167"/>
      <c r="D26" s="167"/>
      <c r="E26" s="167"/>
      <c r="F26" s="167"/>
      <c r="G26" s="167"/>
      <c r="H26" s="167"/>
      <c r="I26" s="167"/>
      <c r="J26" s="167"/>
      <c r="K26" s="167"/>
      <c r="L26" s="167"/>
      <c r="M26" s="167"/>
      <c r="N26" s="167"/>
      <c r="O26" s="1"/>
      <c r="P26" s="1"/>
      <c r="Q26" s="1"/>
      <c r="R26" s="1"/>
      <c r="S26" s="1"/>
      <c r="T26" s="1"/>
      <c r="U26" s="1"/>
      <c r="V26" s="1"/>
      <c r="W26" s="1"/>
      <c r="X26" s="1"/>
      <c r="Y26" s="1"/>
      <c r="Z26" s="1"/>
    </row>
    <row r="27" ht="15.75" customHeight="1">
      <c r="A27" s="1"/>
      <c r="B27" s="22"/>
      <c r="C27" s="22"/>
      <c r="D27" s="22"/>
      <c r="E27" s="22"/>
      <c r="F27" s="22"/>
      <c r="G27" s="22"/>
      <c r="H27" s="22"/>
      <c r="I27" s="22"/>
      <c r="J27" s="22"/>
      <c r="K27" s="22"/>
      <c r="L27" s="22"/>
      <c r="M27" s="22"/>
      <c r="N27" s="22"/>
      <c r="O27" s="1"/>
      <c r="P27" s="1"/>
      <c r="Q27" s="1"/>
      <c r="R27" s="1"/>
      <c r="S27" s="1"/>
      <c r="T27" s="1"/>
      <c r="U27" s="1"/>
      <c r="V27" s="1"/>
      <c r="W27" s="1"/>
      <c r="X27" s="1"/>
      <c r="Y27" s="1"/>
      <c r="Z27" s="1"/>
    </row>
    <row r="28" ht="15.75" customHeight="1">
      <c r="A28" s="1"/>
      <c r="B28" s="86"/>
      <c r="C28" s="86"/>
      <c r="D28" s="86"/>
      <c r="E28" s="86"/>
      <c r="F28" s="86"/>
      <c r="G28" s="86"/>
      <c r="H28" s="86"/>
      <c r="I28" s="86"/>
      <c r="J28" s="86"/>
      <c r="K28" s="86"/>
      <c r="L28" s="86"/>
      <c r="M28" s="86"/>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B3:N25">
    <cfRule type="cellIs" dxfId="0" priority="1" operator="lessThan">
      <formula>0</formula>
    </cfRule>
  </conditionalFormatting>
  <printOptions/>
  <pageMargins bottom="1.0" footer="0.0" header="0.0" left="0.75" right="0.75" top="1.0"/>
  <pageSetup orientation="portrait"/>
  <drawing r:id="rId2"/>
  <legacyDrawing r:id="rId3"/>
</worksheet>
</file>